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<sst xmlns="http://schemas.openxmlformats.org/spreadsheetml/2006/main" count="144" uniqueCount="71">
  <si>
    <t>Наименование главного распорядителя</t>
  </si>
  <si>
    <t xml:space="preserve">Р1 Своевременность представления реестра расходных  обязательств главными распорядителями бюджетных средств (далее-ГРБС,  РРО)       </t>
  </si>
  <si>
    <t xml:space="preserve">Р1 - количество дней отклонения даты регистрации письма ГРБС, к которому приложен  РРО  ГРБС  на   очередной финансовый год и плановый период в финансовое управление, от даты представления  РРО ГРБС, установленной управлением финансов </t>
  </si>
  <si>
    <t>Бальная оценка</t>
  </si>
  <si>
    <t xml:space="preserve">Р2 Доля бюджетных 
ассигнований, запланированных на реализацию районных целевых  программ           
</t>
  </si>
  <si>
    <t xml:space="preserve">Sвп – утвержденный объем расходов ГРБС, формируемых в рамках районных  
целевых  программ; 
</t>
  </si>
  <si>
    <t xml:space="preserve">S   -   утвержденный объем расходов ГРБС (за исключением субвенций и субсидий, предоставляемых в рамках окружных целевых программ) </t>
  </si>
  <si>
    <t>Расчет целевого значения индикатора</t>
  </si>
  <si>
    <t>Р3 Уровень исполнения расходов ГРБС за счет средств местного бюджета (без учета субвенций и  субсидий)</t>
  </si>
  <si>
    <t>Ркис – кассовые расходы ГРБС за счет средств местного бюджета (без учета субвенций и  субсидий) в отчетном периоде</t>
  </si>
  <si>
    <t>Ркпр – плановые расходы ГРБС за счет средств местного бюджета (без учета субвенций и субсидий)  в соответствии с кассовым планом по расходам за отчетный период</t>
  </si>
  <si>
    <t>Р4 Доля  объема расходов бюджета в IV квартале от среднего объема расходов за   1-III кварталы (без учета субвенций и субсидий</t>
  </si>
  <si>
    <t>Р5 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</si>
  <si>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 xml:space="preserve">Р5– количество уведомлений  о внесении изменений в бюджетную роспись расходов и лимитов бюджетных обязательств в ходе исполнения бюджета в отчетном финансовом году </t>
  </si>
  <si>
    <t xml:space="preserve">Р6 Своевременное составление         
бюджетной росписи ГРБС к проекту бюджета и внесение изменений в нее
</t>
  </si>
  <si>
    <t xml:space="preserve">Р7 Объем неисполненных бюджетных ассигнований на конец отчетного финансового года </t>
  </si>
  <si>
    <t>b – объем бюджетных ассигнований ГРБС в отчетном финансовом году согласно отчету об исполнении бюджета с учетом внесенных в него изменений;</t>
  </si>
  <si>
    <t xml:space="preserve">e –кассовое исполнение расходов ГРБС в отчетном финансовом году </t>
  </si>
  <si>
    <t xml:space="preserve">Р8 Оценка качества планирования бюджетных           
ассигнований        
</t>
  </si>
  <si>
    <t>Оуточ – объем бюджетных ассигнований, перераспределенных  за отчетный период (для ГРБС, имеющих подведомственную сеть учреждений - между подведомственными    муниципальными учреждениями) без учета изменений, внесенных в связи с уточнением местного бюджета,</t>
  </si>
  <si>
    <t xml:space="preserve">Рп – плановый объем бюджетных ассигнований за отчетный период в соответствии с решением о местном бюджете </t>
  </si>
  <si>
    <t>Р9 Отклонение кассового исполнения по доходам от прогноза по главному  администратору доходов бюджета</t>
  </si>
  <si>
    <t>Rf - кассовое исполнение по доходам по главному администратору доходов бюджета в отчетном финансовом году</t>
  </si>
  <si>
    <t>Rp  - прогноз поступлений доходов для главного  администратора доходов местного бюджета в отчетном финансовом году</t>
  </si>
  <si>
    <t>Р10 Эффективность управления дебиторской задолженностью по расчетам с дебиторами по доходам</t>
  </si>
  <si>
    <t>D - объем дебиторской задолженности по расчетам с дебиторами по доходам в отчетном финансовом году по состоянию на 1 января года, следующего за отчетным годом</t>
  </si>
  <si>
    <t>Rf - кассовое исполнение по доходам, закрепленным за администратором доходов бюджета в отчетном финансовом году</t>
  </si>
  <si>
    <t>Р11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</si>
  <si>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Дтнг – объем дебиторской задолженности ГРБС и подведомственных ему муниципальных учреждений на начало текущего года,</t>
  </si>
  <si>
    <t>Дтоп – объем дебиторской задолженности ГРБС и подведомственных ему муниципальных учреждений по состоянию на 1 число года, следующего за отчетным годом</t>
  </si>
  <si>
    <t>Ктп - объем просроченной кредиторской  задолженности ГРБС и подведомственных ему муниципальных учреждений по расчетам с кредиторами по состоянию на 1 января года, следующего за отчетным годом</t>
  </si>
  <si>
    <t>Р12 Наличие у ГРБС и подведомственных ему муниципальных учреждений просроченной кредиторской задолженности</t>
  </si>
  <si>
    <t>Р13   Соблюдение Порядка санкционирования оплаты денежных обязательств ГРБС. Доля отклоненных платежных поручений по отношению к общему объёму.</t>
  </si>
  <si>
    <t>Sотк- количество отклоненных платежных поручений ГРБС в отчетном периоде</t>
  </si>
  <si>
    <t>Sобщ- общее количество платежных поручений ГРБС в отчетном периоде.</t>
  </si>
  <si>
    <t xml:space="preserve">Р14 Ежемесячное изменение кредиторской  задолженности ГРБС и подведомственных ему муниципальных учреждений в течение отчетного периода </t>
  </si>
  <si>
    <t>Ктнм  – объем кредиторской задолженности ГРБС и подведомственных ему муниципальных учреждений на начало месяца</t>
  </si>
  <si>
    <t>Кткм – объем кредиторской задолженности ГРБС и подведомственных ему муниципальных учреждений на конец месяца,</t>
  </si>
  <si>
    <t xml:space="preserve">S   -   общая    сумма    бюджетных ассигнований, предусмотренных  ГРБС на текущий финансовый год в соответствии с решением о бюджете (без учета субвенций и субсидий) </t>
  </si>
  <si>
    <t xml:space="preserve">Р15 Представление в составе годовой бюджетной отчетности
сведений о мерах по повышению           
эффективности  расходования        
бюджетных средств  </t>
  </si>
  <si>
    <t xml:space="preserve">Р16 Соблюдение сроков представления ГРБС годовой        
бюджетной отчетности
</t>
  </si>
  <si>
    <t>Р17Соответствие предоставленной в финансовое управление бюджетной отчетности установленным требованиям</t>
  </si>
  <si>
    <t>Кснх – количество контрольных мероприятий, в ходе которых  выявлены случаи недостач, хищений денежных средств и материальных ценностей за отчетный период</t>
  </si>
  <si>
    <t xml:space="preserve">Квкм – количество контрольных мероприятий, проведенных в отчетном периоде </t>
  </si>
  <si>
    <t xml:space="preserve">Р18 Наличие недостач и хищений денежных средств и  
материальных ценностей
</t>
  </si>
  <si>
    <t>Р19 Осуществление мероприятий внутреннего контроля</t>
  </si>
  <si>
    <t>Наличие в годовой бюджетной отчетности за отчетный финансовый год заполненной таблицы  «Сведения о результатах мероприятий внутреннего контроля» по форме, утвержденной</t>
  </si>
  <si>
    <t>Р20 Проведение инвентаризаций</t>
  </si>
  <si>
    <t xml:space="preserve">Наличие в годовой бюджетной отчетности за отчетный финансовый год заполненной таблицы «Сведения о проведении инвентаризаций» </t>
  </si>
  <si>
    <t xml:space="preserve">бюджетная роспись ГРБС составлена
с  соблюдением установленных сроков
</t>
  </si>
  <si>
    <t xml:space="preserve">представлены сведения </t>
  </si>
  <si>
    <t xml:space="preserve">годовая   бюджетная   отчетность представлена ГРБС  в  установленные сроки                              </t>
  </si>
  <si>
    <t>отчетность соответствует требованиям</t>
  </si>
  <si>
    <t>Финансовое управление Орловского района</t>
  </si>
  <si>
    <t>Управление образования Орловского района</t>
  </si>
  <si>
    <t>Администрация Орловского района</t>
  </si>
  <si>
    <t>Орловская районная дума</t>
  </si>
  <si>
    <t>Управление сельского хозяйства Орловского района</t>
  </si>
  <si>
    <t>да</t>
  </si>
  <si>
    <t>нет</t>
  </si>
  <si>
    <t>Итого</t>
  </si>
  <si>
    <t>&gt;5</t>
  </si>
  <si>
    <t>max</t>
  </si>
  <si>
    <t>Отдел культуры и социальной работы администрации Орловского района</t>
  </si>
  <si>
    <t>Управление по экономике, имущественным отношениям и земельным ресурсам администрации Орловского района</t>
  </si>
  <si>
    <t xml:space="preserve"> </t>
  </si>
  <si>
    <t>неь</t>
  </si>
  <si>
    <t>ла</t>
  </si>
  <si>
    <t>Оценка ГРБС по  финансовому менеджменту на 01.01.2015</t>
  </si>
  <si>
    <r>
      <t>Ркис</t>
    </r>
    <r>
      <rPr>
        <vertAlign val="subscript"/>
        <sz val="10"/>
        <rFont val="Times New Roman"/>
        <family val="1"/>
      </rPr>
      <t xml:space="preserve">(9мес.) </t>
    </r>
    <r>
      <rPr>
        <sz val="10"/>
        <rFont val="Times New Roman"/>
        <family val="1"/>
      </rPr>
      <t>- кассовые расходы (без учета субвенций и субсидий) произведенные ГРБС и подведомственными ему муниципальными бюджетными учреждениями за 9 месяцев отчетного года,</t>
    </r>
  </si>
  <si>
    <r>
      <t>Ркис</t>
    </r>
    <r>
      <rPr>
        <vertAlign val="subscript"/>
        <sz val="10"/>
        <rFont val="Times New Roman"/>
        <family val="1"/>
      </rPr>
      <t>(4кв.)</t>
    </r>
    <r>
      <rPr>
        <sz val="10"/>
        <rFont val="Times New Roman"/>
        <family val="1"/>
      </rPr>
      <t xml:space="preserve"> - кассовые расходы (без учета субвенций и субсидий) произведенные ГРБС и подведомственными ему муниципальными бюджетными  учреждениями в 4 квартале отчетного года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</si>
</sst>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0.00000000"/>
    <numFmt numFmtId="174" formatCode="0.0000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168" fontId="2" fillId="2" borderId="1" xfId="0" applyNumberFormat="1" applyFont="1" applyFill="1" applyBorder="1" applyAlignment="1">
      <alignment vertical="top" wrapText="1"/>
    </xf>
    <xf numFmtId="168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/>
    </xf>
    <xf numFmtId="171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15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5" sqref="F5"/>
    </sheetView>
  </sheetViews>
  <sheetFormatPr defaultColWidth="9.00390625" defaultRowHeight="12.75"/>
  <cols>
    <col min="1" max="1" width="37.125" style="12" customWidth="1"/>
    <col min="2" max="2" width="34.125" style="5" customWidth="1"/>
    <col min="3" max="3" width="9.00390625" style="5" customWidth="1"/>
    <col min="4" max="4" width="20.125" style="5" customWidth="1"/>
    <col min="5" max="5" width="20.625" style="5" customWidth="1"/>
    <col min="6" max="7" width="9.125" style="5" customWidth="1"/>
    <col min="8" max="8" width="17.875" style="5" customWidth="1"/>
    <col min="9" max="9" width="16.00390625" style="5" customWidth="1"/>
    <col min="10" max="10" width="11.00390625" style="5" customWidth="1"/>
    <col min="11" max="11" width="10.375" style="5" customWidth="1"/>
    <col min="12" max="12" width="17.25390625" style="5" customWidth="1"/>
    <col min="13" max="13" width="15.625" style="5" customWidth="1"/>
    <col min="14" max="14" width="16.75390625" style="5" customWidth="1"/>
    <col min="15" max="15" width="11.875" style="5" customWidth="1"/>
    <col min="16" max="16" width="34.125" style="5" customWidth="1"/>
    <col min="17" max="17" width="11.625" style="5" customWidth="1"/>
    <col min="18" max="18" width="18.125" style="5" customWidth="1"/>
    <col min="19" max="19" width="10.625" style="5" customWidth="1"/>
    <col min="20" max="20" width="22.625" style="5" customWidth="1"/>
    <col min="21" max="21" width="15.625" style="5" customWidth="1"/>
    <col min="22" max="22" width="16.75390625" style="5" customWidth="1"/>
    <col min="23" max="23" width="11.875" style="5" customWidth="1"/>
    <col min="24" max="24" width="31.00390625" style="5" customWidth="1"/>
    <col min="25" max="25" width="15.625" style="5" customWidth="1"/>
    <col min="26" max="26" width="16.75390625" style="5" customWidth="1"/>
    <col min="27" max="27" width="11.875" style="5" customWidth="1"/>
    <col min="28" max="28" width="31.00390625" style="5" customWidth="1"/>
    <col min="29" max="29" width="15.625" style="5" customWidth="1"/>
    <col min="30" max="30" width="16.75390625" style="5" customWidth="1"/>
    <col min="31" max="31" width="11.875" style="5" customWidth="1"/>
    <col min="32" max="32" width="31.00390625" style="5" customWidth="1"/>
    <col min="33" max="33" width="15.625" style="5" customWidth="1"/>
    <col min="34" max="34" width="16.75390625" style="5" customWidth="1"/>
    <col min="35" max="35" width="11.875" style="5" customWidth="1"/>
    <col min="36" max="36" width="31.00390625" style="5" customWidth="1"/>
    <col min="37" max="37" width="17.00390625" style="5" customWidth="1"/>
    <col min="38" max="38" width="16.75390625" style="5" customWidth="1"/>
    <col min="39" max="39" width="11.875" style="5" customWidth="1"/>
    <col min="40" max="40" width="34.125" style="5" customWidth="1"/>
    <col min="41" max="41" width="9.25390625" style="5" customWidth="1"/>
    <col min="42" max="42" width="13.00390625" style="5" customWidth="1"/>
    <col min="43" max="43" width="14.75390625" style="5" customWidth="1"/>
    <col min="44" max="45" width="11.875" style="5" customWidth="1"/>
    <col min="46" max="46" width="14.875" style="5" customWidth="1"/>
    <col min="47" max="47" width="15.125" style="5" customWidth="1"/>
    <col min="48" max="48" width="17.00390625" style="5" customWidth="1"/>
    <col min="49" max="49" width="16.75390625" style="5" customWidth="1"/>
    <col min="50" max="50" width="11.875" style="5" customWidth="1"/>
    <col min="51" max="51" width="21.75390625" style="5" customWidth="1"/>
    <col min="52" max="52" width="11.375" style="5" customWidth="1"/>
    <col min="53" max="53" width="19.75390625" style="5" customWidth="1"/>
    <col min="54" max="54" width="11.125" style="5" customWidth="1"/>
    <col min="55" max="55" width="19.25390625" style="5" customWidth="1"/>
    <col min="56" max="56" width="11.75390625" style="5" customWidth="1"/>
    <col min="57" max="57" width="18.875" style="5" customWidth="1"/>
    <col min="58" max="58" width="17.00390625" style="5" customWidth="1"/>
    <col min="59" max="59" width="16.75390625" style="5" customWidth="1"/>
    <col min="60" max="60" width="11.875" style="5" customWidth="1"/>
    <col min="61" max="61" width="34.125" style="5" customWidth="1"/>
    <col min="62" max="62" width="21.375" style="5" customWidth="1"/>
    <col min="63" max="63" width="34.125" style="5" customWidth="1"/>
    <col min="64" max="64" width="21.375" style="5" customWidth="1"/>
    <col min="65" max="16384" width="9.125" style="5" customWidth="1"/>
  </cols>
  <sheetData>
    <row r="2" ht="15">
      <c r="A2" s="4" t="s">
        <v>68</v>
      </c>
    </row>
    <row r="3" ht="12.75">
      <c r="A3" s="3"/>
    </row>
    <row r="4" spans="1:65" ht="72.75" customHeight="1">
      <c r="A4" s="14" t="s">
        <v>0</v>
      </c>
      <c r="B4" s="15" t="s">
        <v>1</v>
      </c>
      <c r="C4" s="15"/>
      <c r="D4" s="15" t="s">
        <v>4</v>
      </c>
      <c r="E4" s="15"/>
      <c r="F4" s="15"/>
      <c r="G4" s="15"/>
      <c r="H4" s="15" t="s">
        <v>8</v>
      </c>
      <c r="I4" s="15"/>
      <c r="J4" s="15"/>
      <c r="K4" s="15"/>
      <c r="L4" s="14" t="s">
        <v>11</v>
      </c>
      <c r="M4" s="16"/>
      <c r="N4" s="16"/>
      <c r="O4" s="16"/>
      <c r="P4" s="15" t="s">
        <v>12</v>
      </c>
      <c r="Q4" s="15"/>
      <c r="R4" s="15" t="s">
        <v>14</v>
      </c>
      <c r="S4" s="15"/>
      <c r="T4" s="15" t="s">
        <v>15</v>
      </c>
      <c r="U4" s="17"/>
      <c r="V4" s="17"/>
      <c r="W4" s="17"/>
      <c r="X4" s="15" t="s">
        <v>18</v>
      </c>
      <c r="Y4" s="17"/>
      <c r="Z4" s="17"/>
      <c r="AA4" s="17"/>
      <c r="AB4" s="14" t="s">
        <v>21</v>
      </c>
      <c r="AC4" s="16"/>
      <c r="AD4" s="16"/>
      <c r="AE4" s="16"/>
      <c r="AF4" s="14" t="s">
        <v>24</v>
      </c>
      <c r="AG4" s="16"/>
      <c r="AH4" s="16"/>
      <c r="AI4" s="16"/>
      <c r="AJ4" s="14" t="s">
        <v>27</v>
      </c>
      <c r="AK4" s="16"/>
      <c r="AL4" s="16"/>
      <c r="AM4" s="16"/>
      <c r="AN4" s="14" t="s">
        <v>31</v>
      </c>
      <c r="AO4" s="14"/>
      <c r="AP4" s="15" t="s">
        <v>32</v>
      </c>
      <c r="AQ4" s="17"/>
      <c r="AR4" s="17"/>
      <c r="AS4" s="17"/>
      <c r="AT4" s="14" t="s">
        <v>35</v>
      </c>
      <c r="AU4" s="16"/>
      <c r="AV4" s="16"/>
      <c r="AW4" s="16"/>
      <c r="AX4" s="16"/>
      <c r="AY4" s="15" t="s">
        <v>39</v>
      </c>
      <c r="AZ4" s="15"/>
      <c r="BA4" s="15" t="s">
        <v>40</v>
      </c>
      <c r="BB4" s="15"/>
      <c r="BC4" s="15" t="s">
        <v>41</v>
      </c>
      <c r="BD4" s="15"/>
      <c r="BE4" s="15" t="s">
        <v>44</v>
      </c>
      <c r="BF4" s="17"/>
      <c r="BG4" s="17"/>
      <c r="BH4" s="17"/>
      <c r="BI4" s="15" t="s">
        <v>45</v>
      </c>
      <c r="BJ4" s="15"/>
      <c r="BK4" s="15" t="s">
        <v>47</v>
      </c>
      <c r="BL4" s="15"/>
      <c r="BM4" s="6" t="s">
        <v>60</v>
      </c>
    </row>
    <row r="5" spans="1:68" ht="173.25" customHeight="1">
      <c r="A5" s="14"/>
      <c r="B5" s="2" t="s">
        <v>2</v>
      </c>
      <c r="C5" s="2" t="s">
        <v>3</v>
      </c>
      <c r="D5" s="2" t="s">
        <v>5</v>
      </c>
      <c r="E5" s="2" t="s">
        <v>6</v>
      </c>
      <c r="F5" s="18" t="s">
        <v>7</v>
      </c>
      <c r="G5" s="2" t="s">
        <v>3</v>
      </c>
      <c r="H5" s="1" t="s">
        <v>9</v>
      </c>
      <c r="I5" s="1" t="s">
        <v>10</v>
      </c>
      <c r="J5" s="18" t="s">
        <v>7</v>
      </c>
      <c r="K5" s="2" t="s">
        <v>3</v>
      </c>
      <c r="L5" s="1" t="s">
        <v>69</v>
      </c>
      <c r="M5" s="1" t="s">
        <v>70</v>
      </c>
      <c r="N5" s="19" t="s">
        <v>7</v>
      </c>
      <c r="O5" s="1" t="s">
        <v>3</v>
      </c>
      <c r="P5" s="2" t="s">
        <v>13</v>
      </c>
      <c r="Q5" s="2" t="s">
        <v>3</v>
      </c>
      <c r="R5" s="2" t="s">
        <v>49</v>
      </c>
      <c r="S5" s="2" t="s">
        <v>3</v>
      </c>
      <c r="T5" s="2" t="s">
        <v>16</v>
      </c>
      <c r="U5" s="2" t="s">
        <v>17</v>
      </c>
      <c r="V5" s="18" t="s">
        <v>7</v>
      </c>
      <c r="W5" s="2" t="s">
        <v>3</v>
      </c>
      <c r="X5" s="2" t="s">
        <v>19</v>
      </c>
      <c r="Y5" s="2" t="s">
        <v>20</v>
      </c>
      <c r="Z5" s="18" t="s">
        <v>7</v>
      </c>
      <c r="AA5" s="2" t="s">
        <v>3</v>
      </c>
      <c r="AB5" s="1" t="s">
        <v>22</v>
      </c>
      <c r="AC5" s="1" t="s">
        <v>23</v>
      </c>
      <c r="AD5" s="19" t="s">
        <v>7</v>
      </c>
      <c r="AE5" s="1" t="s">
        <v>3</v>
      </c>
      <c r="AF5" s="2" t="s">
        <v>25</v>
      </c>
      <c r="AG5" s="2" t="s">
        <v>26</v>
      </c>
      <c r="AH5" s="18" t="s">
        <v>7</v>
      </c>
      <c r="AI5" s="2" t="s">
        <v>3</v>
      </c>
      <c r="AJ5" s="2" t="s">
        <v>28</v>
      </c>
      <c r="AK5" s="2" t="s">
        <v>29</v>
      </c>
      <c r="AL5" s="18" t="s">
        <v>7</v>
      </c>
      <c r="AM5" s="2" t="s">
        <v>3</v>
      </c>
      <c r="AN5" s="2" t="s">
        <v>30</v>
      </c>
      <c r="AO5" s="2" t="s">
        <v>3</v>
      </c>
      <c r="AP5" s="2" t="s">
        <v>33</v>
      </c>
      <c r="AQ5" s="2" t="s">
        <v>34</v>
      </c>
      <c r="AR5" s="18" t="s">
        <v>7</v>
      </c>
      <c r="AS5" s="2" t="s">
        <v>3</v>
      </c>
      <c r="AT5" s="2" t="s">
        <v>36</v>
      </c>
      <c r="AU5" s="2" t="s">
        <v>37</v>
      </c>
      <c r="AV5" s="2" t="s">
        <v>38</v>
      </c>
      <c r="AW5" s="18" t="s">
        <v>7</v>
      </c>
      <c r="AX5" s="2" t="s">
        <v>3</v>
      </c>
      <c r="AY5" s="2" t="s">
        <v>50</v>
      </c>
      <c r="AZ5" s="2" t="s">
        <v>3</v>
      </c>
      <c r="BA5" s="2" t="s">
        <v>51</v>
      </c>
      <c r="BB5" s="2" t="s">
        <v>3</v>
      </c>
      <c r="BC5" s="2" t="s">
        <v>52</v>
      </c>
      <c r="BD5" s="2" t="s">
        <v>3</v>
      </c>
      <c r="BE5" s="2" t="s">
        <v>42</v>
      </c>
      <c r="BF5" s="20" t="s">
        <v>43</v>
      </c>
      <c r="BG5" s="18" t="s">
        <v>7</v>
      </c>
      <c r="BH5" s="2" t="s">
        <v>3</v>
      </c>
      <c r="BI5" s="2" t="s">
        <v>46</v>
      </c>
      <c r="BJ5" s="2" t="s">
        <v>3</v>
      </c>
      <c r="BK5" s="2" t="s">
        <v>48</v>
      </c>
      <c r="BL5" s="2" t="s">
        <v>3</v>
      </c>
      <c r="BM5" s="2" t="s">
        <v>3</v>
      </c>
      <c r="BN5" s="1" t="s">
        <v>62</v>
      </c>
      <c r="BO5" s="6"/>
      <c r="BP5" s="6"/>
    </row>
    <row r="6" spans="1:68" ht="25.5">
      <c r="A6" s="1" t="s">
        <v>54</v>
      </c>
      <c r="B6" s="1" t="s">
        <v>61</v>
      </c>
      <c r="C6" s="21">
        <v>0</v>
      </c>
      <c r="D6" s="21">
        <v>141786.5</v>
      </c>
      <c r="E6" s="21">
        <v>50177.4</v>
      </c>
      <c r="F6" s="22">
        <f aca="true" t="shared" si="0" ref="F6:F12">D6/E6*100</f>
        <v>282.5704400786011</v>
      </c>
      <c r="G6" s="21">
        <v>5</v>
      </c>
      <c r="H6" s="21">
        <v>49385.3</v>
      </c>
      <c r="I6" s="21">
        <v>50177.4</v>
      </c>
      <c r="J6" s="23">
        <f aca="true" t="shared" si="1" ref="J6:J12">H6/I6*100</f>
        <v>98.42140086971426</v>
      </c>
      <c r="K6" s="21">
        <v>4</v>
      </c>
      <c r="L6" s="21">
        <v>35204.2</v>
      </c>
      <c r="M6" s="21">
        <v>14181.1</v>
      </c>
      <c r="N6" s="22">
        <f>M6/(L6+M6)*100</f>
        <v>28.715224975853143</v>
      </c>
      <c r="O6" s="21">
        <v>4</v>
      </c>
      <c r="P6" s="21">
        <v>926</v>
      </c>
      <c r="Q6" s="21">
        <v>0</v>
      </c>
      <c r="R6" s="1" t="s">
        <v>59</v>
      </c>
      <c r="S6" s="21">
        <v>0</v>
      </c>
      <c r="T6" s="21">
        <v>141786.5</v>
      </c>
      <c r="U6" s="21">
        <v>140706.2</v>
      </c>
      <c r="V6" s="23">
        <f aca="true" t="shared" si="2" ref="V6:V12">(T6-U6)/T6*100</f>
        <v>0.7619202110214924</v>
      </c>
      <c r="W6" s="21">
        <v>4</v>
      </c>
      <c r="X6" s="21">
        <v>8181</v>
      </c>
      <c r="Y6" s="21">
        <f>SUM(T6)</f>
        <v>141786.5</v>
      </c>
      <c r="Z6" s="22">
        <f aca="true" t="shared" si="3" ref="Z6:Z12">X6/Y6*100</f>
        <v>5.769942836588815</v>
      </c>
      <c r="AA6" s="21">
        <v>3</v>
      </c>
      <c r="AB6" s="22">
        <v>101628.11</v>
      </c>
      <c r="AC6" s="21">
        <v>101838.4</v>
      </c>
      <c r="AD6" s="23">
        <f aca="true" t="shared" si="4" ref="AD6:AD11">100*(1-AB6/AC6)</f>
        <v>0.2064938176562059</v>
      </c>
      <c r="AE6" s="21">
        <v>5</v>
      </c>
      <c r="AF6" s="21">
        <v>0</v>
      </c>
      <c r="AG6" s="22">
        <f>SUM(AB6)</f>
        <v>101628.11</v>
      </c>
      <c r="AH6" s="21">
        <f aca="true" t="shared" si="5" ref="AH6:AH12">AF6/AG6*100</f>
        <v>0</v>
      </c>
      <c r="AI6" s="21">
        <v>5</v>
      </c>
      <c r="AJ6" s="21">
        <v>74.7</v>
      </c>
      <c r="AK6" s="21">
        <v>352.4</v>
      </c>
      <c r="AL6" s="21">
        <f aca="true" t="shared" si="6" ref="AL6:AL12">AK6-AJ6</f>
        <v>277.7</v>
      </c>
      <c r="AM6" s="21">
        <v>4</v>
      </c>
      <c r="AN6" s="21">
        <v>0</v>
      </c>
      <c r="AO6" s="21">
        <v>5</v>
      </c>
      <c r="AP6" s="21">
        <v>62</v>
      </c>
      <c r="AQ6" s="21">
        <v>10607</v>
      </c>
      <c r="AR6" s="19">
        <f aca="true" t="shared" si="7" ref="AR6:AR12">AP6/AQ6*100</f>
        <v>0.5845196568303951</v>
      </c>
      <c r="AS6" s="21">
        <v>4</v>
      </c>
      <c r="AT6" s="21">
        <v>5127.8</v>
      </c>
      <c r="AU6" s="21">
        <v>9212.4</v>
      </c>
      <c r="AV6" s="21">
        <v>50177.4</v>
      </c>
      <c r="AW6" s="21" t="b">
        <f>AU6-AT6&lt;AV6/12</f>
        <v>1</v>
      </c>
      <c r="AX6" s="21">
        <v>5</v>
      </c>
      <c r="AY6" s="21" t="s">
        <v>59</v>
      </c>
      <c r="AZ6" s="21">
        <v>0</v>
      </c>
      <c r="BA6" s="21" t="s">
        <v>58</v>
      </c>
      <c r="BB6" s="21">
        <v>5</v>
      </c>
      <c r="BC6" s="21" t="s">
        <v>59</v>
      </c>
      <c r="BD6" s="21">
        <v>0</v>
      </c>
      <c r="BE6" s="21">
        <v>0</v>
      </c>
      <c r="BF6" s="21">
        <v>0</v>
      </c>
      <c r="BG6" s="21" t="e">
        <f aca="true" t="shared" si="8" ref="BG6:BG12">BE6/BF6</f>
        <v>#DIV/0!</v>
      </c>
      <c r="BH6" s="21">
        <v>5</v>
      </c>
      <c r="BI6" s="21" t="s">
        <v>58</v>
      </c>
      <c r="BJ6" s="21">
        <v>5</v>
      </c>
      <c r="BK6" s="21" t="s">
        <v>58</v>
      </c>
      <c r="BL6" s="21">
        <v>5</v>
      </c>
      <c r="BM6" s="6">
        <f aca="true" t="shared" si="9" ref="BM6:BM12">BL6+BJ6+BH6+BD6+BB6+AZ6+AX6+AS6+AO6+AM6+AI6+AE6+AA6+W6+S6+Q6+O6+K6+G6+C6</f>
        <v>68</v>
      </c>
      <c r="BN6" s="6">
        <v>100</v>
      </c>
      <c r="BO6" s="7">
        <f aca="true" t="shared" si="10" ref="BO6:BO12">BM6/BN6</f>
        <v>0.68</v>
      </c>
      <c r="BP6" s="8">
        <f aca="true" t="shared" si="11" ref="BP6:BP12">BO6*5</f>
        <v>3.4000000000000004</v>
      </c>
    </row>
    <row r="7" spans="1:68" ht="25.5">
      <c r="A7" s="1" t="s">
        <v>63</v>
      </c>
      <c r="B7" s="1" t="s">
        <v>61</v>
      </c>
      <c r="C7" s="21">
        <v>0</v>
      </c>
      <c r="D7" s="21">
        <v>14235.9</v>
      </c>
      <c r="E7" s="21">
        <v>7593.9</v>
      </c>
      <c r="F7" s="22">
        <f t="shared" si="0"/>
        <v>187.4649389641686</v>
      </c>
      <c r="G7" s="21">
        <v>5</v>
      </c>
      <c r="H7" s="21">
        <v>7521.3</v>
      </c>
      <c r="I7" s="21">
        <v>7593.9</v>
      </c>
      <c r="J7" s="23">
        <f t="shared" si="1"/>
        <v>99.043969501837</v>
      </c>
      <c r="K7" s="21">
        <v>4</v>
      </c>
      <c r="L7" s="21">
        <v>4206.5</v>
      </c>
      <c r="M7" s="21">
        <v>2314.8</v>
      </c>
      <c r="N7" s="22">
        <f>M7/(L7+M7)*100</f>
        <v>35.495990063330936</v>
      </c>
      <c r="O7" s="21">
        <v>2</v>
      </c>
      <c r="P7" s="21">
        <v>81</v>
      </c>
      <c r="Q7" s="21">
        <v>0</v>
      </c>
      <c r="R7" s="21" t="s">
        <v>59</v>
      </c>
      <c r="S7" s="21">
        <v>0</v>
      </c>
      <c r="T7" s="21">
        <v>14235.9</v>
      </c>
      <c r="U7" s="21">
        <v>14163.3</v>
      </c>
      <c r="V7" s="23">
        <f t="shared" si="2"/>
        <v>0.5099782943122694</v>
      </c>
      <c r="W7" s="21">
        <v>4</v>
      </c>
      <c r="X7" s="21">
        <v>1629.8</v>
      </c>
      <c r="Y7" s="21">
        <f aca="true" t="shared" si="12" ref="Y7:Y12">SUM(T7)</f>
        <v>14235.9</v>
      </c>
      <c r="Z7" s="22">
        <f t="shared" si="3"/>
        <v>11.44852099270155</v>
      </c>
      <c r="AA7" s="21">
        <v>2</v>
      </c>
      <c r="AB7" s="22">
        <v>6884.61</v>
      </c>
      <c r="AC7" s="21">
        <v>6883.4</v>
      </c>
      <c r="AD7" s="23">
        <f t="shared" si="4"/>
        <v>-0.017578522241912253</v>
      </c>
      <c r="AE7" s="21">
        <v>5</v>
      </c>
      <c r="AF7" s="21">
        <v>0</v>
      </c>
      <c r="AG7" s="22">
        <f aca="true" t="shared" si="13" ref="AG7:AG12">SUM(AB7)</f>
        <v>6884.61</v>
      </c>
      <c r="AH7" s="21">
        <f t="shared" si="5"/>
        <v>0</v>
      </c>
      <c r="AI7" s="21">
        <v>5</v>
      </c>
      <c r="AJ7" s="21">
        <v>0.1</v>
      </c>
      <c r="AK7" s="21">
        <v>30.7</v>
      </c>
      <c r="AL7" s="21">
        <f t="shared" si="6"/>
        <v>30.599999999999998</v>
      </c>
      <c r="AM7" s="21">
        <v>4</v>
      </c>
      <c r="AN7" s="21">
        <v>0</v>
      </c>
      <c r="AO7" s="21">
        <v>5</v>
      </c>
      <c r="AP7" s="21">
        <v>44</v>
      </c>
      <c r="AQ7" s="21">
        <v>1748</v>
      </c>
      <c r="AR7" s="19">
        <f t="shared" si="7"/>
        <v>2.517162471395881</v>
      </c>
      <c r="AS7" s="21">
        <v>4</v>
      </c>
      <c r="AT7" s="21">
        <v>329.1</v>
      </c>
      <c r="AU7" s="21">
        <v>730.5</v>
      </c>
      <c r="AV7" s="21">
        <v>7593.9</v>
      </c>
      <c r="AW7" s="21" t="b">
        <f aca="true" t="shared" si="14" ref="AW7:AW12">AU7-AT7&lt;AV7/12</f>
        <v>1</v>
      </c>
      <c r="AX7" s="21">
        <v>5</v>
      </c>
      <c r="AY7" s="21" t="s">
        <v>59</v>
      </c>
      <c r="AZ7" s="21">
        <v>0</v>
      </c>
      <c r="BA7" s="21" t="s">
        <v>58</v>
      </c>
      <c r="BB7" s="21">
        <v>5</v>
      </c>
      <c r="BC7" s="21" t="s">
        <v>59</v>
      </c>
      <c r="BD7" s="21">
        <v>0</v>
      </c>
      <c r="BE7" s="21">
        <v>0</v>
      </c>
      <c r="BF7" s="21">
        <v>0</v>
      </c>
      <c r="BG7" s="21" t="e">
        <f t="shared" si="8"/>
        <v>#DIV/0!</v>
      </c>
      <c r="BH7" s="21">
        <v>5</v>
      </c>
      <c r="BI7" s="21" t="s">
        <v>58</v>
      </c>
      <c r="BJ7" s="21">
        <v>5</v>
      </c>
      <c r="BK7" s="21" t="s">
        <v>58</v>
      </c>
      <c r="BL7" s="21">
        <v>5</v>
      </c>
      <c r="BM7" s="6">
        <f t="shared" si="9"/>
        <v>65</v>
      </c>
      <c r="BN7" s="6">
        <v>100</v>
      </c>
      <c r="BO7" s="7">
        <f t="shared" si="10"/>
        <v>0.65</v>
      </c>
      <c r="BP7" s="8">
        <f t="shared" si="11"/>
        <v>3.25</v>
      </c>
    </row>
    <row r="8" spans="1:68" ht="25.5">
      <c r="A8" s="2" t="s">
        <v>53</v>
      </c>
      <c r="B8" s="21">
        <v>0</v>
      </c>
      <c r="C8" s="21">
        <v>5</v>
      </c>
      <c r="D8" s="21">
        <v>28208.7</v>
      </c>
      <c r="E8" s="21">
        <v>4858.1</v>
      </c>
      <c r="F8" s="22">
        <f t="shared" si="0"/>
        <v>580.6529301578806</v>
      </c>
      <c r="G8" s="21">
        <v>5</v>
      </c>
      <c r="H8" s="21">
        <v>4858</v>
      </c>
      <c r="I8" s="21">
        <v>4858.1</v>
      </c>
      <c r="J8" s="23">
        <f t="shared" si="1"/>
        <v>99.9979415821</v>
      </c>
      <c r="K8" s="21">
        <v>5</v>
      </c>
      <c r="L8" s="21">
        <v>3408.2</v>
      </c>
      <c r="M8" s="21">
        <v>1449.8</v>
      </c>
      <c r="N8" s="22">
        <f>M8/(L8+M8)*100</f>
        <v>29.843557019349525</v>
      </c>
      <c r="O8" s="21">
        <v>3</v>
      </c>
      <c r="P8" s="21">
        <v>24</v>
      </c>
      <c r="Q8" s="21">
        <v>3</v>
      </c>
      <c r="R8" s="1" t="s">
        <v>58</v>
      </c>
      <c r="S8" s="21">
        <v>5</v>
      </c>
      <c r="T8" s="21">
        <v>28208.7</v>
      </c>
      <c r="U8" s="21">
        <v>28196.3</v>
      </c>
      <c r="V8" s="23">
        <f t="shared" si="2"/>
        <v>0.04395806967354559</v>
      </c>
      <c r="W8" s="21">
        <v>5</v>
      </c>
      <c r="X8" s="21">
        <v>7308.2</v>
      </c>
      <c r="Y8" s="21">
        <f t="shared" si="12"/>
        <v>28208.7</v>
      </c>
      <c r="Z8" s="22">
        <f t="shared" si="3"/>
        <v>25.907610063561947</v>
      </c>
      <c r="AA8" s="21">
        <v>0</v>
      </c>
      <c r="AB8" s="22">
        <v>51529.69</v>
      </c>
      <c r="AC8" s="21">
        <v>51541.9</v>
      </c>
      <c r="AD8" s="23">
        <f>100*(AB8/AC8-1)</f>
        <v>-0.023689464299914142</v>
      </c>
      <c r="AE8" s="21">
        <v>5</v>
      </c>
      <c r="AF8" s="21">
        <v>0</v>
      </c>
      <c r="AG8" s="22">
        <f t="shared" si="13"/>
        <v>51529.69</v>
      </c>
      <c r="AH8" s="21">
        <f t="shared" si="5"/>
        <v>0</v>
      </c>
      <c r="AI8" s="21">
        <v>5</v>
      </c>
      <c r="AJ8" s="21">
        <v>25.5</v>
      </c>
      <c r="AK8" s="21">
        <v>24.7</v>
      </c>
      <c r="AL8" s="21">
        <f t="shared" si="6"/>
        <v>-0.8000000000000007</v>
      </c>
      <c r="AM8" s="21">
        <v>0</v>
      </c>
      <c r="AN8" s="21">
        <v>0</v>
      </c>
      <c r="AO8" s="21">
        <v>5</v>
      </c>
      <c r="AP8" s="21">
        <v>0</v>
      </c>
      <c r="AQ8" s="21">
        <v>353</v>
      </c>
      <c r="AR8" s="19">
        <f t="shared" si="7"/>
        <v>0</v>
      </c>
      <c r="AS8" s="21">
        <v>5</v>
      </c>
      <c r="AT8" s="21">
        <v>56</v>
      </c>
      <c r="AU8" s="21">
        <v>80.1</v>
      </c>
      <c r="AV8" s="21">
        <v>4858.1</v>
      </c>
      <c r="AW8" s="21" t="b">
        <f t="shared" si="14"/>
        <v>1</v>
      </c>
      <c r="AX8" s="21">
        <v>5</v>
      </c>
      <c r="AY8" s="21" t="s">
        <v>59</v>
      </c>
      <c r="AZ8" s="21">
        <v>0</v>
      </c>
      <c r="BA8" s="21" t="s">
        <v>58</v>
      </c>
      <c r="BB8" s="21">
        <v>5</v>
      </c>
      <c r="BC8" s="21" t="s">
        <v>58</v>
      </c>
      <c r="BD8" s="21">
        <v>5</v>
      </c>
      <c r="BE8" s="21">
        <v>0</v>
      </c>
      <c r="BF8" s="21">
        <v>0</v>
      </c>
      <c r="BG8" s="21" t="e">
        <f t="shared" si="8"/>
        <v>#DIV/0!</v>
      </c>
      <c r="BH8" s="21">
        <v>5</v>
      </c>
      <c r="BI8" s="21" t="s">
        <v>58</v>
      </c>
      <c r="BJ8" s="21">
        <v>5</v>
      </c>
      <c r="BK8" s="21" t="s">
        <v>58</v>
      </c>
      <c r="BL8" s="21">
        <v>5</v>
      </c>
      <c r="BM8" s="6">
        <f t="shared" si="9"/>
        <v>81</v>
      </c>
      <c r="BN8" s="6">
        <v>100</v>
      </c>
      <c r="BO8" s="7">
        <f t="shared" si="10"/>
        <v>0.81</v>
      </c>
      <c r="BP8" s="8">
        <f t="shared" si="11"/>
        <v>4.050000000000001</v>
      </c>
    </row>
    <row r="9" spans="1:68" ht="51">
      <c r="A9" s="2" t="s">
        <v>64</v>
      </c>
      <c r="B9" s="1" t="s">
        <v>61</v>
      </c>
      <c r="C9" s="21">
        <v>0</v>
      </c>
      <c r="D9" s="21">
        <v>3405</v>
      </c>
      <c r="E9" s="21">
        <v>2064</v>
      </c>
      <c r="F9" s="22">
        <f t="shared" si="0"/>
        <v>164.97093023255815</v>
      </c>
      <c r="G9" s="21">
        <v>5</v>
      </c>
      <c r="H9" s="21">
        <v>2058.1</v>
      </c>
      <c r="I9" s="21">
        <v>2064</v>
      </c>
      <c r="J9" s="23">
        <f t="shared" si="1"/>
        <v>99.7141472868217</v>
      </c>
      <c r="K9" s="21">
        <v>4</v>
      </c>
      <c r="L9" s="21">
        <v>1371.5</v>
      </c>
      <c r="M9" s="21">
        <v>1686.6</v>
      </c>
      <c r="N9" s="22">
        <f>L9/3/M9*100</f>
        <v>27.10581445906953</v>
      </c>
      <c r="O9" s="21">
        <v>3</v>
      </c>
      <c r="P9" s="21">
        <v>19</v>
      </c>
      <c r="Q9" s="21">
        <v>3</v>
      </c>
      <c r="R9" s="1" t="s">
        <v>58</v>
      </c>
      <c r="S9" s="21">
        <v>5</v>
      </c>
      <c r="T9" s="21">
        <v>3405</v>
      </c>
      <c r="U9" s="21">
        <v>3399.1</v>
      </c>
      <c r="V9" s="23">
        <f t="shared" si="2"/>
        <v>0.17327459618208782</v>
      </c>
      <c r="W9" s="21">
        <v>5</v>
      </c>
      <c r="X9" s="21">
        <v>0</v>
      </c>
      <c r="Y9" s="21">
        <f t="shared" si="12"/>
        <v>3405</v>
      </c>
      <c r="Z9" s="22">
        <f t="shared" si="3"/>
        <v>0</v>
      </c>
      <c r="AA9" s="21">
        <v>0</v>
      </c>
      <c r="AB9" s="22">
        <v>3577.37</v>
      </c>
      <c r="AC9" s="21">
        <v>3576.4</v>
      </c>
      <c r="AD9" s="23">
        <f>100*(AB9/AC9-1)</f>
        <v>0.027122245833788305</v>
      </c>
      <c r="AE9" s="21">
        <v>5</v>
      </c>
      <c r="AF9" s="21">
        <v>1079.9</v>
      </c>
      <c r="AG9" s="22">
        <f t="shared" si="13"/>
        <v>3577.37</v>
      </c>
      <c r="AH9" s="23">
        <f t="shared" si="5"/>
        <v>30.1869809385107</v>
      </c>
      <c r="AI9" s="21">
        <v>0</v>
      </c>
      <c r="AJ9" s="21">
        <v>14.5</v>
      </c>
      <c r="AK9" s="21">
        <v>21.8</v>
      </c>
      <c r="AL9" s="21">
        <f t="shared" si="6"/>
        <v>7.300000000000001</v>
      </c>
      <c r="AM9" s="21">
        <v>4</v>
      </c>
      <c r="AN9" s="21">
        <v>0</v>
      </c>
      <c r="AO9" s="21">
        <v>5</v>
      </c>
      <c r="AP9" s="21">
        <v>0</v>
      </c>
      <c r="AQ9" s="21">
        <v>197</v>
      </c>
      <c r="AR9" s="19">
        <f t="shared" si="7"/>
        <v>0</v>
      </c>
      <c r="AS9" s="21">
        <v>0</v>
      </c>
      <c r="AT9" s="21">
        <v>94.7</v>
      </c>
      <c r="AU9" s="21">
        <v>259.4</v>
      </c>
      <c r="AV9" s="21">
        <v>2064</v>
      </c>
      <c r="AW9" s="21" t="b">
        <f t="shared" si="14"/>
        <v>1</v>
      </c>
      <c r="AX9" s="21">
        <v>5</v>
      </c>
      <c r="AY9" s="21" t="s">
        <v>66</v>
      </c>
      <c r="AZ9" s="21">
        <v>0</v>
      </c>
      <c r="BA9" s="21" t="s">
        <v>58</v>
      </c>
      <c r="BB9" s="21">
        <v>5</v>
      </c>
      <c r="BC9" s="21" t="s">
        <v>58</v>
      </c>
      <c r="BD9" s="21">
        <v>5</v>
      </c>
      <c r="BE9" s="21">
        <v>0</v>
      </c>
      <c r="BF9" s="21">
        <v>0</v>
      </c>
      <c r="BG9" s="21" t="e">
        <f t="shared" si="8"/>
        <v>#DIV/0!</v>
      </c>
      <c r="BH9" s="21">
        <v>5</v>
      </c>
      <c r="BI9" s="21" t="s">
        <v>58</v>
      </c>
      <c r="BJ9" s="21">
        <v>5</v>
      </c>
      <c r="BK9" s="21" t="s">
        <v>58</v>
      </c>
      <c r="BL9" s="21">
        <v>5</v>
      </c>
      <c r="BM9" s="6">
        <f t="shared" si="9"/>
        <v>69</v>
      </c>
      <c r="BN9" s="6">
        <v>100</v>
      </c>
      <c r="BO9" s="7">
        <f t="shared" si="10"/>
        <v>0.69</v>
      </c>
      <c r="BP9" s="8">
        <f t="shared" si="11"/>
        <v>3.4499999999999997</v>
      </c>
    </row>
    <row r="10" spans="1:68" ht="12.75">
      <c r="A10" s="2" t="s">
        <v>55</v>
      </c>
      <c r="B10" s="1" t="s">
        <v>61</v>
      </c>
      <c r="C10" s="21">
        <v>0</v>
      </c>
      <c r="D10" s="21">
        <v>188302.4</v>
      </c>
      <c r="E10" s="21">
        <v>24785.9</v>
      </c>
      <c r="F10" s="22">
        <f t="shared" si="0"/>
        <v>759.7158061639884</v>
      </c>
      <c r="G10" s="21">
        <v>5</v>
      </c>
      <c r="H10" s="21">
        <v>24565.4</v>
      </c>
      <c r="I10" s="21">
        <v>24785.9</v>
      </c>
      <c r="J10" s="23">
        <f t="shared" si="1"/>
        <v>99.11038130550031</v>
      </c>
      <c r="K10" s="21">
        <v>4</v>
      </c>
      <c r="L10" s="21">
        <v>8967.5</v>
      </c>
      <c r="M10" s="21">
        <v>15597.9</v>
      </c>
      <c r="N10" s="22">
        <f>M10/(L10+M10)*100</f>
        <v>63.49540410496063</v>
      </c>
      <c r="O10" s="21">
        <v>0</v>
      </c>
      <c r="P10" s="21">
        <v>92</v>
      </c>
      <c r="Q10" s="21">
        <v>0</v>
      </c>
      <c r="R10" s="1" t="s">
        <v>58</v>
      </c>
      <c r="S10" s="21">
        <v>5</v>
      </c>
      <c r="T10" s="21">
        <v>188302.4</v>
      </c>
      <c r="U10" s="21">
        <v>182056.9</v>
      </c>
      <c r="V10" s="23">
        <f t="shared" si="2"/>
        <v>3.316739457383443</v>
      </c>
      <c r="W10" s="21">
        <v>0</v>
      </c>
      <c r="X10" s="21">
        <v>26361.2</v>
      </c>
      <c r="Y10" s="21">
        <f t="shared" si="12"/>
        <v>188302.4</v>
      </c>
      <c r="Z10" s="23">
        <f t="shared" si="3"/>
        <v>13.999396715071077</v>
      </c>
      <c r="AA10" s="21">
        <v>2</v>
      </c>
      <c r="AB10" s="22">
        <v>139352.6</v>
      </c>
      <c r="AC10" s="21">
        <v>145587.1</v>
      </c>
      <c r="AD10" s="23">
        <f t="shared" si="4"/>
        <v>4.2823162216982125</v>
      </c>
      <c r="AE10" s="21">
        <v>5</v>
      </c>
      <c r="AF10" s="21">
        <v>0</v>
      </c>
      <c r="AG10" s="22">
        <f t="shared" si="13"/>
        <v>139352.6</v>
      </c>
      <c r="AH10" s="21">
        <f t="shared" si="5"/>
        <v>0</v>
      </c>
      <c r="AI10" s="21">
        <v>5</v>
      </c>
      <c r="AJ10" s="21">
        <v>16.2</v>
      </c>
      <c r="AK10" s="21">
        <v>565.7</v>
      </c>
      <c r="AL10" s="21">
        <f t="shared" si="6"/>
        <v>549.5</v>
      </c>
      <c r="AM10" s="21">
        <v>4</v>
      </c>
      <c r="AN10" s="21">
        <v>0</v>
      </c>
      <c r="AO10" s="21">
        <v>5</v>
      </c>
      <c r="AP10" s="21">
        <v>2</v>
      </c>
      <c r="AQ10" s="21">
        <v>2022</v>
      </c>
      <c r="AR10" s="19">
        <f t="shared" si="7"/>
        <v>0.09891196834817012</v>
      </c>
      <c r="AS10" s="21">
        <v>4</v>
      </c>
      <c r="AT10" s="21">
        <v>446.2</v>
      </c>
      <c r="AU10" s="21">
        <v>65468.5</v>
      </c>
      <c r="AV10" s="21">
        <v>24785.9</v>
      </c>
      <c r="AW10" s="21" t="b">
        <f t="shared" si="14"/>
        <v>0</v>
      </c>
      <c r="AX10" s="21">
        <v>0</v>
      </c>
      <c r="AY10" s="21" t="s">
        <v>59</v>
      </c>
      <c r="AZ10" s="21">
        <v>0</v>
      </c>
      <c r="BA10" s="21" t="s">
        <v>67</v>
      </c>
      <c r="BB10" s="21">
        <v>5</v>
      </c>
      <c r="BC10" s="21" t="s">
        <v>59</v>
      </c>
      <c r="BD10" s="21">
        <v>0</v>
      </c>
      <c r="BE10" s="21">
        <v>0</v>
      </c>
      <c r="BF10" s="21">
        <v>0</v>
      </c>
      <c r="BG10" s="21" t="e">
        <f t="shared" si="8"/>
        <v>#DIV/0!</v>
      </c>
      <c r="BH10" s="21">
        <v>5</v>
      </c>
      <c r="BI10" s="21" t="s">
        <v>58</v>
      </c>
      <c r="BJ10" s="21">
        <v>5</v>
      </c>
      <c r="BK10" s="21" t="s">
        <v>58</v>
      </c>
      <c r="BL10" s="21">
        <v>5</v>
      </c>
      <c r="BM10" s="6">
        <f t="shared" si="9"/>
        <v>59</v>
      </c>
      <c r="BN10" s="6">
        <v>100</v>
      </c>
      <c r="BO10" s="7">
        <f t="shared" si="10"/>
        <v>0.59</v>
      </c>
      <c r="BP10" s="8">
        <f t="shared" si="11"/>
        <v>2.9499999999999997</v>
      </c>
    </row>
    <row r="11" spans="1:68" ht="12.75">
      <c r="A11" s="2" t="s">
        <v>56</v>
      </c>
      <c r="B11" s="1" t="s">
        <v>61</v>
      </c>
      <c r="C11" s="21">
        <v>0</v>
      </c>
      <c r="D11" s="21">
        <v>13</v>
      </c>
      <c r="E11" s="21">
        <v>8.5</v>
      </c>
      <c r="F11" s="22">
        <f t="shared" si="0"/>
        <v>152.94117647058823</v>
      </c>
      <c r="G11" s="21">
        <v>5</v>
      </c>
      <c r="H11" s="21">
        <v>8.5</v>
      </c>
      <c r="I11" s="21">
        <v>8.5</v>
      </c>
      <c r="J11" s="23">
        <f t="shared" si="1"/>
        <v>100</v>
      </c>
      <c r="K11" s="21">
        <v>5</v>
      </c>
      <c r="L11" s="21">
        <v>8.5</v>
      </c>
      <c r="M11" s="21">
        <v>0</v>
      </c>
      <c r="N11" s="22">
        <f>M11/(L11+M11)*100</f>
        <v>0</v>
      </c>
      <c r="O11" s="21">
        <v>5</v>
      </c>
      <c r="P11" s="21">
        <v>15</v>
      </c>
      <c r="Q11" s="21">
        <v>4</v>
      </c>
      <c r="R11" s="1" t="s">
        <v>58</v>
      </c>
      <c r="S11" s="21">
        <v>5</v>
      </c>
      <c r="T11" s="21">
        <v>3361.7</v>
      </c>
      <c r="U11" s="21">
        <v>3350.6</v>
      </c>
      <c r="V11" s="23">
        <f t="shared" si="2"/>
        <v>0.3301900823987836</v>
      </c>
      <c r="W11" s="21">
        <v>0</v>
      </c>
      <c r="X11" s="21">
        <v>64</v>
      </c>
      <c r="Y11" s="21">
        <f t="shared" si="12"/>
        <v>3361.7</v>
      </c>
      <c r="Z11" s="22">
        <f t="shared" si="3"/>
        <v>1.9037986732902996</v>
      </c>
      <c r="AA11" s="21">
        <v>4</v>
      </c>
      <c r="AB11" s="22">
        <v>1076.8</v>
      </c>
      <c r="AC11" s="21">
        <v>1076.8</v>
      </c>
      <c r="AD11" s="23">
        <f t="shared" si="4"/>
        <v>0</v>
      </c>
      <c r="AE11" s="21">
        <v>5</v>
      </c>
      <c r="AF11" s="21">
        <v>0</v>
      </c>
      <c r="AG11" s="22">
        <f t="shared" si="13"/>
        <v>1076.8</v>
      </c>
      <c r="AH11" s="21">
        <f t="shared" si="5"/>
        <v>0</v>
      </c>
      <c r="AI11" s="21">
        <v>5</v>
      </c>
      <c r="AJ11" s="21">
        <v>0.3</v>
      </c>
      <c r="AK11" s="21">
        <v>32.2</v>
      </c>
      <c r="AL11" s="21">
        <f t="shared" si="6"/>
        <v>31.900000000000002</v>
      </c>
      <c r="AM11" s="21">
        <v>4</v>
      </c>
      <c r="AN11" s="21">
        <v>0</v>
      </c>
      <c r="AO11" s="21">
        <v>5</v>
      </c>
      <c r="AP11" s="21">
        <v>0</v>
      </c>
      <c r="AQ11" s="21">
        <v>387</v>
      </c>
      <c r="AR11" s="19">
        <f t="shared" si="7"/>
        <v>0</v>
      </c>
      <c r="AS11" s="21">
        <v>5</v>
      </c>
      <c r="AT11" s="21">
        <v>41</v>
      </c>
      <c r="AU11" s="21">
        <v>172.1</v>
      </c>
      <c r="AV11" s="21">
        <v>8.5</v>
      </c>
      <c r="AW11" s="21" t="b">
        <f t="shared" si="14"/>
        <v>0</v>
      </c>
      <c r="AX11" s="21">
        <v>0</v>
      </c>
      <c r="AY11" s="21" t="s">
        <v>59</v>
      </c>
      <c r="AZ11" s="21">
        <v>0</v>
      </c>
      <c r="BA11" s="21" t="s">
        <v>58</v>
      </c>
      <c r="BB11" s="21">
        <v>5</v>
      </c>
      <c r="BC11" s="21" t="s">
        <v>58</v>
      </c>
      <c r="BD11" s="21">
        <v>5</v>
      </c>
      <c r="BE11" s="21"/>
      <c r="BF11" s="21">
        <v>0</v>
      </c>
      <c r="BG11" s="21"/>
      <c r="BH11" s="21">
        <v>5</v>
      </c>
      <c r="BI11" s="21" t="s">
        <v>58</v>
      </c>
      <c r="BJ11" s="21">
        <v>5</v>
      </c>
      <c r="BK11" s="21" t="s">
        <v>58</v>
      </c>
      <c r="BL11" s="21">
        <v>5</v>
      </c>
      <c r="BM11" s="6">
        <f t="shared" si="9"/>
        <v>77</v>
      </c>
      <c r="BN11" s="6">
        <v>95</v>
      </c>
      <c r="BO11" s="7">
        <f t="shared" si="10"/>
        <v>0.8105263157894737</v>
      </c>
      <c r="BP11" s="8">
        <f t="shared" si="11"/>
        <v>4.052631578947368</v>
      </c>
    </row>
    <row r="12" spans="1:68" ht="25.5">
      <c r="A12" s="2" t="s">
        <v>57</v>
      </c>
      <c r="B12" s="1" t="s">
        <v>61</v>
      </c>
      <c r="C12" s="21">
        <v>0</v>
      </c>
      <c r="D12" s="21">
        <v>17303.3</v>
      </c>
      <c r="E12" s="21">
        <v>0</v>
      </c>
      <c r="F12" s="22" t="e">
        <f t="shared" si="0"/>
        <v>#DIV/0!</v>
      </c>
      <c r="G12" s="21">
        <v>5</v>
      </c>
      <c r="H12" s="21">
        <v>0</v>
      </c>
      <c r="I12" s="21">
        <v>0</v>
      </c>
      <c r="J12" s="23" t="e">
        <f t="shared" si="1"/>
        <v>#DIV/0!</v>
      </c>
      <c r="K12" s="21"/>
      <c r="L12" s="21"/>
      <c r="M12" s="21"/>
      <c r="N12" s="22"/>
      <c r="O12" s="21"/>
      <c r="P12" s="21">
        <v>12</v>
      </c>
      <c r="Q12" s="21">
        <v>4</v>
      </c>
      <c r="R12" s="1" t="s">
        <v>58</v>
      </c>
      <c r="S12" s="21">
        <v>5</v>
      </c>
      <c r="T12" s="21">
        <v>17303.3</v>
      </c>
      <c r="U12" s="21">
        <v>17303.3</v>
      </c>
      <c r="V12" s="23">
        <f t="shared" si="2"/>
        <v>0</v>
      </c>
      <c r="W12" s="21">
        <v>5</v>
      </c>
      <c r="X12" s="21">
        <v>0</v>
      </c>
      <c r="Y12" s="21">
        <f t="shared" si="12"/>
        <v>17303.3</v>
      </c>
      <c r="Z12" s="22">
        <f t="shared" si="3"/>
        <v>0</v>
      </c>
      <c r="AA12" s="21">
        <v>5</v>
      </c>
      <c r="AB12" s="22">
        <v>17303.3</v>
      </c>
      <c r="AC12" s="21">
        <v>17303.3</v>
      </c>
      <c r="AD12" s="23">
        <f>100*(1-AB12/AC12)</f>
        <v>0</v>
      </c>
      <c r="AE12" s="21">
        <v>5</v>
      </c>
      <c r="AF12" s="21">
        <v>0</v>
      </c>
      <c r="AG12" s="22">
        <f t="shared" si="13"/>
        <v>17303.3</v>
      </c>
      <c r="AH12" s="21">
        <f t="shared" si="5"/>
        <v>0</v>
      </c>
      <c r="AI12" s="21">
        <v>5</v>
      </c>
      <c r="AJ12" s="21">
        <v>22.6</v>
      </c>
      <c r="AK12" s="21">
        <v>14</v>
      </c>
      <c r="AL12" s="21">
        <f t="shared" si="6"/>
        <v>-8.600000000000001</v>
      </c>
      <c r="AM12" s="21">
        <v>0</v>
      </c>
      <c r="AN12" s="21">
        <v>0</v>
      </c>
      <c r="AO12" s="21">
        <v>5</v>
      </c>
      <c r="AP12" s="21">
        <v>0</v>
      </c>
      <c r="AQ12" s="21">
        <v>301</v>
      </c>
      <c r="AR12" s="19">
        <f t="shared" si="7"/>
        <v>0</v>
      </c>
      <c r="AS12" s="21">
        <v>5</v>
      </c>
      <c r="AT12" s="21">
        <v>0</v>
      </c>
      <c r="AU12" s="21">
        <v>1.5</v>
      </c>
      <c r="AV12" s="21">
        <v>0</v>
      </c>
      <c r="AW12" s="21" t="b">
        <f t="shared" si="14"/>
        <v>0</v>
      </c>
      <c r="AX12" s="21">
        <v>0</v>
      </c>
      <c r="AY12" s="21" t="s">
        <v>59</v>
      </c>
      <c r="AZ12" s="21">
        <v>0</v>
      </c>
      <c r="BA12" s="21" t="s">
        <v>58</v>
      </c>
      <c r="BB12" s="21">
        <v>5</v>
      </c>
      <c r="BC12" s="21" t="s">
        <v>58</v>
      </c>
      <c r="BD12" s="21">
        <v>5</v>
      </c>
      <c r="BE12" s="21">
        <v>0</v>
      </c>
      <c r="BF12" s="21">
        <v>0</v>
      </c>
      <c r="BG12" s="21" t="e">
        <f t="shared" si="8"/>
        <v>#DIV/0!</v>
      </c>
      <c r="BH12" s="21">
        <v>5</v>
      </c>
      <c r="BI12" s="21" t="s">
        <v>58</v>
      </c>
      <c r="BJ12" s="21">
        <v>5</v>
      </c>
      <c r="BK12" s="21" t="s">
        <v>58</v>
      </c>
      <c r="BL12" s="21">
        <v>5</v>
      </c>
      <c r="BM12" s="9">
        <f t="shared" si="9"/>
        <v>69</v>
      </c>
      <c r="BN12" s="9">
        <v>85</v>
      </c>
      <c r="BO12" s="10">
        <f t="shared" si="10"/>
        <v>0.8117647058823529</v>
      </c>
      <c r="BP12" s="11">
        <f t="shared" si="11"/>
        <v>4.0588235294117645</v>
      </c>
    </row>
    <row r="13" spans="39:68" ht="12.75">
      <c r="AM13" s="13"/>
      <c r="BP13" s="8">
        <f>SUM(BP6:BP12)/9</f>
        <v>2.801272789817682</v>
      </c>
    </row>
    <row r="15" ht="12.75">
      <c r="AF15" s="5" t="s">
        <v>65</v>
      </c>
    </row>
  </sheetData>
  <mergeCells count="21">
    <mergeCell ref="A4:A5"/>
    <mergeCell ref="B4:C4"/>
    <mergeCell ref="D4:G4"/>
    <mergeCell ref="H4:K4"/>
    <mergeCell ref="L4:O4"/>
    <mergeCell ref="P4:Q4"/>
    <mergeCell ref="R4:S4"/>
    <mergeCell ref="T4:W4"/>
    <mergeCell ref="X4:AA4"/>
    <mergeCell ref="AB4:AE4"/>
    <mergeCell ref="AF4:AI4"/>
    <mergeCell ref="AJ4:AM4"/>
    <mergeCell ref="AN4:AO4"/>
    <mergeCell ref="AP4:AS4"/>
    <mergeCell ref="AT4:AX4"/>
    <mergeCell ref="AY4:AZ4"/>
    <mergeCell ref="BK4:BL4"/>
    <mergeCell ref="BA4:BB4"/>
    <mergeCell ref="BC4:BD4"/>
    <mergeCell ref="BE4:BH4"/>
    <mergeCell ref="BI4:BJ4"/>
  </mergeCells>
  <printOptions/>
  <pageMargins left="0.1968503937007874" right="0.1968503937007874" top="0.984251968503937" bottom="0.984251968503937" header="0.5118110236220472" footer="0.5118110236220472"/>
  <pageSetup fitToWidth="4" fitToHeight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Ирина</cp:lastModifiedBy>
  <cp:lastPrinted>2015-04-17T09:21:51Z</cp:lastPrinted>
  <dcterms:created xsi:type="dcterms:W3CDTF">2012-12-05T13:17:00Z</dcterms:created>
  <dcterms:modified xsi:type="dcterms:W3CDTF">2015-04-20T06:32:11Z</dcterms:modified>
  <cp:category/>
  <cp:version/>
  <cp:contentType/>
  <cp:contentStatus/>
</cp:coreProperties>
</file>