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5480" windowHeight="7620" activeTab="0"/>
  </bookViews>
  <sheets>
    <sheet name="район" sheetId="1" r:id="rId1"/>
    <sheet name="консолидированный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<sst xmlns="http://schemas.openxmlformats.org/spreadsheetml/2006/main" count="54" uniqueCount="39">
  <si>
    <t>Наименование показателя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</si>
  <si>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</si>
  <si>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</si>
  <si>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</si>
  <si>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</si>
  <si>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</si>
  <si>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</si>
  <si>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</si>
  <si>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</si>
  <si>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</si>
  <si>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</si>
  <si>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</si>
  <si>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</si>
  <si>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в том числе</t>
  </si>
  <si>
    <t>1.1. Налоговые доходы</t>
  </si>
  <si>
    <t>1.2. Неналоговые доходы</t>
  </si>
  <si>
    <t>1.3. Безвозмездные поступления</t>
  </si>
  <si>
    <t>2. Расходы - всего</t>
  </si>
  <si>
    <t>в том числе расходы на обслуживание государствен-ного долга Кировской области</t>
  </si>
  <si>
    <t>3. Дефицит (профицит) - всего</t>
  </si>
  <si>
    <t>в % к общему годовому объему доходов областного бюджета без учета объема безвозмездных поступлений</t>
  </si>
  <si>
    <t>______________</t>
  </si>
  <si>
    <t>1. Доходы- всего</t>
  </si>
  <si>
    <t>ВМП</t>
  </si>
  <si>
    <t>в % к ВМП</t>
  </si>
  <si>
    <t>4. Муниципальный долг</t>
  </si>
  <si>
    <t>в % к общему годовому объему доходов муниципального бюджета без учета объема безвозмездных поступлений</t>
  </si>
  <si>
    <t>Доходы- всего</t>
  </si>
  <si>
    <t>Налоговые и неналоговые</t>
  </si>
  <si>
    <t>Безвозмездные</t>
  </si>
  <si>
    <t>Расходы-всего</t>
  </si>
  <si>
    <t>Дефицит (профицит)-всего</t>
  </si>
  <si>
    <t>областной\</t>
  </si>
  <si>
    <t>Мо</t>
  </si>
  <si>
    <t>дефицит 10%</t>
  </si>
  <si>
    <t>2. Прогноз  основных характеристик консолидированного бюджета Орловского района, в тыс.рублей</t>
  </si>
  <si>
    <t>3. Прогноз  основных характеристик  бюджета района, в тыс. руб. рублей</t>
  </si>
  <si>
    <t>,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</si>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</sst>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Calibri"/>
      <family val="2"/>
    </font>
    <font>
      <sz val="8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24" borderId="0" xfId="52" applyFont="1" applyFill="1">
      <alignment/>
      <protection/>
    </xf>
    <xf numFmtId="0" fontId="19" fillId="24" borderId="10" xfId="52" applyFont="1" applyFill="1" applyBorder="1" applyAlignment="1">
      <alignment vertical="top"/>
      <protection/>
    </xf>
    <xf numFmtId="0" fontId="19" fillId="24" borderId="10" xfId="52" applyFont="1" applyFill="1" applyBorder="1" applyAlignment="1">
      <alignment horizontal="center"/>
      <protection/>
    </xf>
    <xf numFmtId="0" fontId="20" fillId="24" borderId="10" xfId="52" applyFont="1" applyFill="1" applyBorder="1" applyAlignment="1">
      <alignment vertical="top" wrapText="1"/>
      <protection/>
    </xf>
    <xf numFmtId="164" fontId="20" fillId="24" borderId="10" xfId="52" applyNumberFormat="1" applyFont="1" applyFill="1" applyBorder="1" applyAlignment="1">
      <alignment horizontal="center"/>
      <protection/>
    </xf>
    <xf numFmtId="0" fontId="19" fillId="24" borderId="10" xfId="52" applyFont="1" applyFill="1" applyBorder="1" applyAlignment="1">
      <alignment vertical="top" wrapText="1"/>
      <protection/>
    </xf>
    <xf numFmtId="164" fontId="19" fillId="24" borderId="10" xfId="52" applyNumberFormat="1" applyFont="1" applyFill="1" applyBorder="1" applyAlignment="1">
      <alignment horizontal="center"/>
      <protection/>
    </xf>
    <xf numFmtId="3" fontId="19" fillId="24" borderId="10" xfId="52" applyNumberFormat="1" applyFont="1" applyFill="1" applyBorder="1" applyAlignment="1">
      <alignment horizontal="center"/>
      <protection/>
    </xf>
    <xf numFmtId="0" fontId="20" fillId="24" borderId="10" xfId="52" applyFont="1" applyFill="1" applyBorder="1" applyAlignment="1">
      <alignment horizontal="center"/>
      <protection/>
    </xf>
    <xf numFmtId="165" fontId="20" fillId="24" borderId="10" xfId="52" applyNumberFormat="1" applyFont="1" applyFill="1" applyBorder="1" applyAlignment="1">
      <alignment horizontal="center"/>
      <protection/>
    </xf>
    <xf numFmtId="165" fontId="19" fillId="24" borderId="10" xfId="52" applyNumberFormat="1" applyFont="1" applyFill="1" applyBorder="1" applyAlignment="1">
      <alignment horizontal="center"/>
      <protection/>
    </xf>
    <xf numFmtId="0" fontId="22" fillId="24" borderId="0" xfId="52" applyFont="1" applyFill="1">
      <alignment/>
      <protection/>
    </xf>
    <xf numFmtId="0" fontId="19" fillId="24" borderId="0" xfId="52" applyFont="1" applyFill="1">
      <alignment/>
      <protection/>
    </xf>
    <xf numFmtId="3" fontId="18" fillId="24" borderId="0" xfId="52" applyNumberFormat="1" applyFont="1" applyFill="1">
      <alignment/>
      <protection/>
    </xf>
    <xf numFmtId="165" fontId="18" fillId="24" borderId="0" xfId="52" applyNumberFormat="1" applyFont="1" applyFill="1">
      <alignment/>
      <protection/>
    </xf>
    <xf numFmtId="0" fontId="24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6" fillId="24" borderId="10" xfId="0" applyFont="1" applyFill="1" applyBorder="1" applyAlignment="1">
      <alignment/>
    </xf>
    <xf numFmtId="164" fontId="26" fillId="24" borderId="10" xfId="0" applyNumberFormat="1" applyFont="1" applyFill="1" applyBorder="1" applyAlignment="1">
      <alignment horizontal="center"/>
    </xf>
    <xf numFmtId="0" fontId="25" fillId="24" borderId="0" xfId="0" applyFont="1" applyFill="1" applyAlignment="1">
      <alignment/>
    </xf>
    <xf numFmtId="164" fontId="25" fillId="24" borderId="10" xfId="0" applyNumberFormat="1" applyFont="1" applyFill="1" applyBorder="1" applyAlignment="1">
      <alignment horizontal="center"/>
    </xf>
    <xf numFmtId="16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5" fillId="25" borderId="0" xfId="0" applyFont="1" applyFill="1" applyAlignment="1">
      <alignment/>
    </xf>
    <xf numFmtId="0" fontId="21" fillId="0" borderId="10" xfId="52" applyFont="1" applyFill="1" applyBorder="1" applyAlignment="1">
      <alignment vertical="top" wrapText="1"/>
      <protection/>
    </xf>
    <xf numFmtId="164" fontId="21" fillId="0" borderId="10" xfId="52" applyNumberFormat="1" applyFont="1" applyFill="1" applyBorder="1" applyAlignment="1">
      <alignment horizontal="center"/>
      <protection/>
    </xf>
    <xf numFmtId="0" fontId="19" fillId="0" borderId="10" xfId="52" applyFont="1" applyFill="1" applyBorder="1" applyAlignment="1">
      <alignment vertical="top" wrapText="1"/>
      <protection/>
    </xf>
    <xf numFmtId="164" fontId="19" fillId="0" borderId="10" xfId="52" applyNumberFormat="1" applyFont="1" applyFill="1" applyBorder="1" applyAlignment="1">
      <alignment horizontal="center"/>
      <protection/>
    </xf>
    <xf numFmtId="165" fontId="19" fillId="0" borderId="10" xfId="52" applyNumberFormat="1" applyFont="1" applyFill="1" applyBorder="1" applyAlignment="1">
      <alignment horizontal="center"/>
      <protection/>
    </xf>
    <xf numFmtId="0" fontId="18" fillId="0" borderId="0" xfId="52" applyFont="1" applyFill="1">
      <alignment/>
      <protection/>
    </xf>
    <xf numFmtId="0" fontId="18" fillId="0" borderId="0" xfId="52" applyFo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19" fillId="24" borderId="10" xfId="52" applyNumberFormat="1" applyFont="1" applyFill="1" applyBorder="1" applyAlignment="1">
      <alignment horizontal="center"/>
      <protection/>
    </xf>
    <xf numFmtId="0" fontId="28" fillId="24" borderId="11" xfId="52" applyFont="1" applyFill="1" applyBorder="1" applyAlignment="1">
      <alignment horizontal="center" vertical="top"/>
      <protection/>
    </xf>
    <xf numFmtId="0" fontId="18" fillId="24" borderId="0" xfId="52" applyFont="1" applyFill="1" applyAlignment="1">
      <alignment horizontal="center"/>
      <protection/>
    </xf>
    <xf numFmtId="0" fontId="27" fillId="0" borderId="11" xfId="0" applyFont="1" applyBorder="1" applyAlignment="1">
      <alignment horizontal="center" vertical="top"/>
    </xf>
    <xf numFmtId="0" fontId="2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1.921\&#1055;&#1086;&#1082;&#1072;&#1079;&#1072;&#1090;&#1077;&#1083;&#1080;%20&#1082;&#1086;&#1085;&#1089;&#1086;&#1083;&#1080;&#1076;&#1080;&#1088;&#1086;&#1074;&#1072;&#1085;&#1085;&#1086;&#1075;&#1086;%20&#1080;%20&#1086;&#1073;&#1083;&#1072;&#1089;&#1090;&#1085;&#1086;&#1075;&#1086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"/>
      <sheetName val="областной"/>
    </sheetNames>
    <sheetDataSet>
      <sheetData sheetId="1">
        <row r="9">
          <cell r="B9">
            <v>27040.5</v>
          </cell>
          <cell r="C9">
            <v>28437.05066929226</v>
          </cell>
          <cell r="D9">
            <v>30147.706283149026</v>
          </cell>
          <cell r="E9">
            <v>31930.57233878306</v>
          </cell>
          <cell r="F9">
            <v>33823.39260198229</v>
          </cell>
          <cell r="G9">
            <v>35794.75971548807</v>
          </cell>
          <cell r="H9">
            <v>37706.148278539324</v>
          </cell>
          <cell r="I9">
            <v>39603.03981544646</v>
          </cell>
          <cell r="J9">
            <v>41797.73914824748</v>
          </cell>
          <cell r="K9">
            <v>44254.151931305074</v>
          </cell>
          <cell r="L9">
            <v>46989.34480025785</v>
          </cell>
          <cell r="M9">
            <v>50036.163215995555</v>
          </cell>
        </row>
        <row r="10">
          <cell r="B10">
            <v>988.6</v>
          </cell>
          <cell r="C10">
            <v>1015.3</v>
          </cell>
          <cell r="D10">
            <v>1035.2</v>
          </cell>
          <cell r="E10">
            <v>1066.256</v>
          </cell>
          <cell r="F10">
            <v>1098.24368</v>
          </cell>
          <cell r="G10">
            <v>1131.1909904000001</v>
          </cell>
          <cell r="H10">
            <v>1165.1267201120002</v>
          </cell>
          <cell r="I10">
            <v>1200.0805217153602</v>
          </cell>
          <cell r="J10">
            <v>1236.082937366821</v>
          </cell>
          <cell r="K10">
            <v>1273.1654254878256</v>
          </cell>
          <cell r="L10">
            <v>1311.3603882524603</v>
          </cell>
          <cell r="M10">
            <v>1350.7011999000342</v>
          </cell>
        </row>
        <row r="15">
          <cell r="B15">
            <v>-2717.800000000003</v>
          </cell>
          <cell r="C15">
            <v>2818.9506692922587</v>
          </cell>
          <cell r="D15">
            <v>2874.0062831490286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="60" zoomScaleNormal="75" workbookViewId="0" topLeftCell="A1">
      <selection activeCell="G12" sqref="G12"/>
    </sheetView>
  </sheetViews>
  <sheetFormatPr defaultColWidth="9.00390625" defaultRowHeight="12.75"/>
  <cols>
    <col min="1" max="1" width="24.625" style="35" customWidth="1"/>
    <col min="2" max="2" width="13.125" style="35" customWidth="1"/>
    <col min="3" max="13" width="13.625" style="35" customWidth="1"/>
    <col min="14" max="16384" width="9.125" style="35" customWidth="1"/>
  </cols>
  <sheetData>
    <row r="1" spans="1:14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4"/>
    </row>
    <row r="3" spans="1:14" ht="18.75">
      <c r="A3" s="38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4"/>
    </row>
    <row r="4" spans="1:14" ht="15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4"/>
    </row>
    <row r="5" spans="1:14" ht="27" customHeight="1">
      <c r="A5" s="4" t="s">
        <v>22</v>
      </c>
      <c r="B5" s="5">
        <f>B9+B10+B11</f>
        <v>260709.09999999998</v>
      </c>
      <c r="C5" s="5">
        <f aca="true" t="shared" si="0" ref="C5:M5">C9+C10+C11</f>
        <v>281286.39999999997</v>
      </c>
      <c r="D5" s="5">
        <f t="shared" si="0"/>
        <v>255649.9</v>
      </c>
      <c r="E5" s="5">
        <f t="shared" si="0"/>
        <v>246328.3</v>
      </c>
      <c r="F5" s="5">
        <f t="shared" si="0"/>
        <v>242015.2</v>
      </c>
      <c r="G5" s="5">
        <f t="shared" si="0"/>
        <v>296199.2</v>
      </c>
      <c r="H5" s="5">
        <f t="shared" si="0"/>
        <v>307828</v>
      </c>
      <c r="I5" s="5">
        <f t="shared" si="0"/>
        <v>319825.7</v>
      </c>
      <c r="J5" s="5">
        <f t="shared" si="0"/>
        <v>337317</v>
      </c>
      <c r="K5" s="5">
        <f t="shared" si="0"/>
        <v>350404.4</v>
      </c>
      <c r="L5" s="5">
        <f t="shared" si="0"/>
        <v>363905</v>
      </c>
      <c r="M5" s="5">
        <f t="shared" si="0"/>
        <v>377892.8</v>
      </c>
      <c r="N5" s="34"/>
    </row>
    <row r="6" spans="1:14" s="36" customFormat="1" ht="15.75">
      <c r="A6" s="28" t="s">
        <v>23</v>
      </c>
      <c r="B6" s="29">
        <v>1819117</v>
      </c>
      <c r="C6" s="29">
        <v>2204761</v>
      </c>
      <c r="D6" s="29">
        <v>2312015</v>
      </c>
      <c r="E6" s="29">
        <v>2411205</v>
      </c>
      <c r="F6" s="29">
        <v>2445949</v>
      </c>
      <c r="G6" s="29">
        <v>2151939</v>
      </c>
      <c r="H6" s="29">
        <v>2238017</v>
      </c>
      <c r="I6" s="29">
        <v>2327538</v>
      </c>
      <c r="J6" s="29">
        <v>2420639</v>
      </c>
      <c r="K6" s="29">
        <v>2517464</v>
      </c>
      <c r="L6" s="29">
        <v>2618162.6</v>
      </c>
      <c r="M6" s="29">
        <v>2722890</v>
      </c>
      <c r="N6" s="33"/>
    </row>
    <row r="7" spans="1:14" s="36" customFormat="1" ht="21.75" customHeight="1">
      <c r="A7" s="30" t="s">
        <v>24</v>
      </c>
      <c r="B7" s="31">
        <f>B5/B6*100</f>
        <v>14.331629026610162</v>
      </c>
      <c r="C7" s="31">
        <f aca="true" t="shared" si="1" ref="C7:M7">C5/C6*100</f>
        <v>12.758135689083758</v>
      </c>
      <c r="D7" s="31">
        <f t="shared" si="1"/>
        <v>11.057449886787065</v>
      </c>
      <c r="E7" s="31">
        <f t="shared" si="1"/>
        <v>10.215983294659724</v>
      </c>
      <c r="F7" s="31">
        <f t="shared" si="1"/>
        <v>9.894531733899603</v>
      </c>
      <c r="G7" s="31">
        <f t="shared" si="1"/>
        <v>13.76429350460213</v>
      </c>
      <c r="H7" s="31">
        <f t="shared" si="1"/>
        <v>13.754497843403335</v>
      </c>
      <c r="I7" s="31">
        <f t="shared" si="1"/>
        <v>13.740944293927749</v>
      </c>
      <c r="J7" s="31">
        <f t="shared" si="1"/>
        <v>13.93503946685152</v>
      </c>
      <c r="K7" s="31">
        <f t="shared" si="1"/>
        <v>13.91894382600903</v>
      </c>
      <c r="L7" s="31">
        <f t="shared" si="1"/>
        <v>13.899251329921219</v>
      </c>
      <c r="M7" s="31">
        <f t="shared" si="1"/>
        <v>13.878371876939575</v>
      </c>
      <c r="N7" s="33"/>
    </row>
    <row r="8" spans="1:14" ht="18.75" customHeight="1">
      <c r="A8" s="6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4"/>
    </row>
    <row r="9" spans="1:14" ht="22.5" customHeight="1">
      <c r="A9" s="6" t="s">
        <v>14</v>
      </c>
      <c r="B9" s="7">
        <v>39086.9</v>
      </c>
      <c r="C9" s="7">
        <v>39347</v>
      </c>
      <c r="D9" s="7">
        <v>41147.7</v>
      </c>
      <c r="E9" s="7">
        <v>42601</v>
      </c>
      <c r="F9" s="7">
        <v>44418.9</v>
      </c>
      <c r="G9" s="7">
        <v>50016.6</v>
      </c>
      <c r="H9" s="7">
        <v>51664.7</v>
      </c>
      <c r="I9" s="7">
        <v>53336.2</v>
      </c>
      <c r="J9" s="7">
        <v>55212.8</v>
      </c>
      <c r="K9" s="7">
        <v>56975.9</v>
      </c>
      <c r="L9" s="7">
        <v>58758.7</v>
      </c>
      <c r="M9" s="7">
        <v>60587.6</v>
      </c>
      <c r="N9" s="34"/>
    </row>
    <row r="10" spans="1:14" ht="27" customHeight="1">
      <c r="A10" s="6" t="s">
        <v>15</v>
      </c>
      <c r="B10" s="7">
        <v>18654.8</v>
      </c>
      <c r="C10" s="7">
        <v>17998.6</v>
      </c>
      <c r="D10" s="7">
        <v>14925.7</v>
      </c>
      <c r="E10" s="7">
        <v>15362.8</v>
      </c>
      <c r="F10" s="7">
        <v>15935.7</v>
      </c>
      <c r="G10" s="7">
        <v>19047.2</v>
      </c>
      <c r="H10" s="7">
        <v>19942.5</v>
      </c>
      <c r="I10" s="7">
        <v>20819.9</v>
      </c>
      <c r="J10" s="7">
        <v>21694.4</v>
      </c>
      <c r="K10" s="7">
        <v>22605.5</v>
      </c>
      <c r="L10" s="7">
        <v>23487.1</v>
      </c>
      <c r="M10" s="7">
        <v>24379.7</v>
      </c>
      <c r="N10" s="34"/>
    </row>
    <row r="11" spans="1:14" ht="28.5" customHeight="1">
      <c r="A11" s="6" t="s">
        <v>16</v>
      </c>
      <c r="B11" s="7">
        <v>202967.4</v>
      </c>
      <c r="C11" s="37">
        <v>223940.8</v>
      </c>
      <c r="D11" s="7">
        <v>199576.5</v>
      </c>
      <c r="E11" s="7">
        <v>188364.5</v>
      </c>
      <c r="F11" s="7">
        <v>181660.6</v>
      </c>
      <c r="G11" s="7">
        <v>227135.4</v>
      </c>
      <c r="H11" s="7">
        <v>236220.8</v>
      </c>
      <c r="I11" s="7">
        <v>245669.6</v>
      </c>
      <c r="J11" s="7">
        <v>260409.8</v>
      </c>
      <c r="K11" s="7">
        <v>270823</v>
      </c>
      <c r="L11" s="7">
        <v>281659.2</v>
      </c>
      <c r="M11" s="7">
        <v>292925.5</v>
      </c>
      <c r="N11" s="34"/>
    </row>
    <row r="12" spans="1:14" ht="25.5" customHeight="1">
      <c r="A12" s="4" t="s">
        <v>17</v>
      </c>
      <c r="B12" s="9">
        <v>264517.3</v>
      </c>
      <c r="C12" s="10">
        <v>287912.7</v>
      </c>
      <c r="D12" s="10">
        <v>255309.93</v>
      </c>
      <c r="E12" s="10">
        <v>246328.34</v>
      </c>
      <c r="F12" s="10">
        <v>242015.25</v>
      </c>
      <c r="G12" s="10">
        <v>296199.2</v>
      </c>
      <c r="H12" s="10">
        <v>307828</v>
      </c>
      <c r="I12" s="10">
        <v>319825.7</v>
      </c>
      <c r="J12" s="10">
        <v>337317</v>
      </c>
      <c r="K12" s="10">
        <v>350404.4</v>
      </c>
      <c r="L12" s="10">
        <v>363905</v>
      </c>
      <c r="M12" s="10">
        <v>377892.8</v>
      </c>
      <c r="N12" s="34"/>
    </row>
    <row r="13" spans="1:14" s="36" customFormat="1" ht="21.75" customHeight="1">
      <c r="A13" s="30" t="s">
        <v>24</v>
      </c>
      <c r="B13" s="32">
        <f>SUM(B12/B6*100)</f>
        <v>14.540972350871328</v>
      </c>
      <c r="C13" s="32">
        <f aca="true" t="shared" si="2" ref="C13:M13">SUM(C12/C6*100)</f>
        <v>13.05868073682363</v>
      </c>
      <c r="D13" s="32">
        <f t="shared" si="2"/>
        <v>11.042745397413078</v>
      </c>
      <c r="E13" s="32">
        <f t="shared" si="2"/>
        <v>10.2159849535813</v>
      </c>
      <c r="F13" s="32">
        <f t="shared" si="2"/>
        <v>9.894533778095946</v>
      </c>
      <c r="G13" s="32">
        <f t="shared" si="2"/>
        <v>13.76429350460213</v>
      </c>
      <c r="H13" s="32">
        <f t="shared" si="2"/>
        <v>13.754497843403335</v>
      </c>
      <c r="I13" s="32">
        <f t="shared" si="2"/>
        <v>13.740944293927749</v>
      </c>
      <c r="J13" s="32">
        <f t="shared" si="2"/>
        <v>13.93503946685152</v>
      </c>
      <c r="K13" s="32">
        <f t="shared" si="2"/>
        <v>13.91894382600903</v>
      </c>
      <c r="L13" s="32">
        <f t="shared" si="2"/>
        <v>13.899251329921219</v>
      </c>
      <c r="M13" s="32">
        <f t="shared" si="2"/>
        <v>13.878371876939575</v>
      </c>
      <c r="N13" s="33"/>
    </row>
    <row r="14" spans="1:14" ht="72" customHeight="1">
      <c r="A14" s="6" t="s">
        <v>18</v>
      </c>
      <c r="B14" s="11">
        <v>905.3</v>
      </c>
      <c r="C14" s="11">
        <v>1425</v>
      </c>
      <c r="D14" s="11">
        <v>1040</v>
      </c>
      <c r="E14" s="11">
        <v>644.5</v>
      </c>
      <c r="F14" s="11">
        <v>644.9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34"/>
    </row>
    <row r="15" spans="1:14" ht="30" customHeight="1">
      <c r="A15" s="4" t="s">
        <v>19</v>
      </c>
      <c r="B15" s="5">
        <f>SUM(B5-B12)</f>
        <v>-3808.2000000000116</v>
      </c>
      <c r="C15" s="5">
        <f aca="true" t="shared" si="3" ref="C15:M15">SUM(C5-C12)</f>
        <v>-6626.300000000047</v>
      </c>
      <c r="D15" s="5">
        <f t="shared" si="3"/>
        <v>339.97000000000116</v>
      </c>
      <c r="E15" s="5">
        <f t="shared" si="3"/>
        <v>-0.04000000000814907</v>
      </c>
      <c r="F15" s="5">
        <f t="shared" si="3"/>
        <v>-0.04999999998835847</v>
      </c>
      <c r="G15" s="5">
        <f t="shared" si="3"/>
        <v>0</v>
      </c>
      <c r="H15" s="5">
        <f t="shared" si="3"/>
        <v>0</v>
      </c>
      <c r="I15" s="5">
        <f t="shared" si="3"/>
        <v>0</v>
      </c>
      <c r="J15" s="5">
        <f t="shared" si="3"/>
        <v>0</v>
      </c>
      <c r="K15" s="5">
        <f t="shared" si="3"/>
        <v>0</v>
      </c>
      <c r="L15" s="5">
        <f t="shared" si="3"/>
        <v>0</v>
      </c>
      <c r="M15" s="5">
        <f t="shared" si="3"/>
        <v>0</v>
      </c>
      <c r="N15" s="34"/>
    </row>
    <row r="16" spans="1:14" s="36" customFormat="1" ht="22.5" customHeight="1">
      <c r="A16" s="30" t="s">
        <v>24</v>
      </c>
      <c r="B16" s="31">
        <f>B15/B6*100</f>
        <v>-0.20934332426116692</v>
      </c>
      <c r="C16" s="31">
        <f aca="true" t="shared" si="4" ref="C16:M16">C15/C6*100</f>
        <v>-0.3005450477398705</v>
      </c>
      <c r="D16" s="31">
        <f t="shared" si="4"/>
        <v>0.014704489373987677</v>
      </c>
      <c r="E16" s="31">
        <f t="shared" si="4"/>
        <v>-1.658921576894087E-06</v>
      </c>
      <c r="F16" s="31">
        <f t="shared" si="4"/>
        <v>-2.04419634212972E-06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3"/>
    </row>
    <row r="17" spans="1:14" ht="100.5" customHeight="1">
      <c r="A17" s="6" t="s">
        <v>20</v>
      </c>
      <c r="B17" s="11">
        <f>SUM(B15/(B9+B10))*100</f>
        <v>-6.595233600673364</v>
      </c>
      <c r="C17" s="11">
        <f aca="true" t="shared" si="5" ref="C17:M17">SUM(C15/(C9+C10))*100</f>
        <v>-11.555027761502272</v>
      </c>
      <c r="D17" s="11">
        <f t="shared" si="5"/>
        <v>0.606294606711919</v>
      </c>
      <c r="E17" s="11">
        <f t="shared" si="5"/>
        <v>-6.900858813285028E-05</v>
      </c>
      <c r="F17" s="11">
        <f t="shared" si="5"/>
        <v>-8.284372688802256E-05</v>
      </c>
      <c r="G17" s="11">
        <f t="shared" si="5"/>
        <v>0</v>
      </c>
      <c r="H17" s="11">
        <f t="shared" si="5"/>
        <v>0</v>
      </c>
      <c r="I17" s="11">
        <f t="shared" si="5"/>
        <v>0</v>
      </c>
      <c r="J17" s="11">
        <f t="shared" si="5"/>
        <v>0</v>
      </c>
      <c r="K17" s="11">
        <f t="shared" si="5"/>
        <v>0</v>
      </c>
      <c r="L17" s="11">
        <f t="shared" si="5"/>
        <v>0</v>
      </c>
      <c r="M17" s="11">
        <f t="shared" si="5"/>
        <v>0</v>
      </c>
      <c r="N17" s="1"/>
    </row>
    <row r="18" spans="1:14" ht="50.25" customHeight="1">
      <c r="A18" s="4" t="s">
        <v>25</v>
      </c>
      <c r="B18" s="5">
        <v>10578.49</v>
      </c>
      <c r="C18" s="5">
        <v>10248.49</v>
      </c>
      <c r="D18" s="5">
        <v>6808.49</v>
      </c>
      <c r="E18" s="5">
        <v>6808.49</v>
      </c>
      <c r="F18" s="5">
        <v>6808.49</v>
      </c>
      <c r="G18" s="5">
        <v>6808.49</v>
      </c>
      <c r="H18" s="5">
        <v>6808.49</v>
      </c>
      <c r="I18" s="5">
        <v>6808.49</v>
      </c>
      <c r="J18" s="5">
        <v>6808.49</v>
      </c>
      <c r="K18" s="5">
        <v>6808.49</v>
      </c>
      <c r="L18" s="5">
        <v>6808.49</v>
      </c>
      <c r="M18" s="5">
        <v>6808.49</v>
      </c>
      <c r="N18" s="12" t="s">
        <v>38</v>
      </c>
    </row>
    <row r="19" spans="1:14" s="36" customFormat="1" ht="19.5" customHeight="1">
      <c r="A19" s="30" t="s">
        <v>24</v>
      </c>
      <c r="B19" s="31">
        <f>B18/B6*100</f>
        <v>0.5815178462957578</v>
      </c>
      <c r="C19" s="31">
        <f aca="true" t="shared" si="6" ref="C19:M19">C18/C6*100</f>
        <v>0.4648345104072505</v>
      </c>
      <c r="D19" s="31">
        <f t="shared" si="6"/>
        <v>0.29448295101891636</v>
      </c>
      <c r="E19" s="31">
        <f t="shared" si="6"/>
        <v>0.28236877411916445</v>
      </c>
      <c r="F19" s="31">
        <f t="shared" si="6"/>
        <v>0.2783578071333458</v>
      </c>
      <c r="G19" s="31">
        <f t="shared" si="6"/>
        <v>0.31638861510479616</v>
      </c>
      <c r="H19" s="31">
        <f t="shared" si="6"/>
        <v>0.3042197624057369</v>
      </c>
      <c r="I19" s="31">
        <f t="shared" si="6"/>
        <v>0.29251896209642975</v>
      </c>
      <c r="J19" s="31">
        <f t="shared" si="6"/>
        <v>0.28126829320687635</v>
      </c>
      <c r="K19" s="31">
        <f t="shared" si="6"/>
        <v>0.270450342090294</v>
      </c>
      <c r="L19" s="31">
        <f t="shared" si="6"/>
        <v>0.26004840188306105</v>
      </c>
      <c r="M19" s="31">
        <f t="shared" si="6"/>
        <v>0.25004645799132535</v>
      </c>
      <c r="N19" s="33"/>
    </row>
    <row r="20" spans="1:14" ht="108" customHeight="1">
      <c r="A20" s="6" t="s">
        <v>26</v>
      </c>
      <c r="B20" s="11">
        <f>SUM(B18/(B9+B10)*100)</f>
        <v>18.320364658470396</v>
      </c>
      <c r="C20" s="11">
        <f aca="true" t="shared" si="7" ref="C20:M20">SUM(C18/(C9+C10)*100)</f>
        <v>17.871449596830445</v>
      </c>
      <c r="D20" s="11">
        <f t="shared" si="7"/>
        <v>12.142103029243813</v>
      </c>
      <c r="E20" s="11">
        <f t="shared" si="7"/>
        <v>11.746107053022747</v>
      </c>
      <c r="F20" s="11">
        <f t="shared" si="7"/>
        <v>11.280813724223172</v>
      </c>
      <c r="G20" s="11">
        <f t="shared" si="7"/>
        <v>9.858261491548394</v>
      </c>
      <c r="H20" s="11">
        <f t="shared" si="7"/>
        <v>9.508108123205487</v>
      </c>
      <c r="I20" s="11">
        <f t="shared" si="7"/>
        <v>9.18129459343196</v>
      </c>
      <c r="J20" s="11">
        <f t="shared" si="7"/>
        <v>8.852864231177314</v>
      </c>
      <c r="K20" s="11">
        <f t="shared" si="7"/>
        <v>8.555378518095939</v>
      </c>
      <c r="L20" s="11">
        <f t="shared" si="7"/>
        <v>8.278222109822023</v>
      </c>
      <c r="M20" s="11">
        <f t="shared" si="7"/>
        <v>8.013070910809217</v>
      </c>
      <c r="N20" s="1"/>
    </row>
    <row r="21" spans="1:14" ht="15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"/>
    </row>
    <row r="22" spans="1:14" ht="15">
      <c r="A22" s="39" t="s">
        <v>21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"/>
    </row>
    <row r="23" spans="1:14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"/>
    </row>
    <row r="26" spans="1:14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5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</sheetData>
  <sheetProtection/>
  <mergeCells count="2">
    <mergeCell ref="A3:M3"/>
    <mergeCell ref="A22:M22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workbookViewId="0" topLeftCell="A1">
      <selection activeCell="F8" sqref="F8"/>
    </sheetView>
  </sheetViews>
  <sheetFormatPr defaultColWidth="9.00390625" defaultRowHeight="12.75"/>
  <cols>
    <col min="1" max="1" width="26.875" style="17" customWidth="1"/>
    <col min="2" max="2" width="11.125" style="17" customWidth="1"/>
    <col min="3" max="3" width="11.875" style="17" customWidth="1"/>
    <col min="4" max="4" width="10.875" style="17" customWidth="1"/>
    <col min="5" max="5" width="11.875" style="17" customWidth="1"/>
    <col min="6" max="6" width="11.625" style="17" customWidth="1"/>
    <col min="7" max="7" width="11.75390625" style="17" customWidth="1"/>
    <col min="8" max="8" width="12.00390625" style="17" customWidth="1"/>
    <col min="9" max="9" width="11.75390625" style="17" customWidth="1"/>
    <col min="10" max="10" width="12.00390625" style="17" customWidth="1"/>
    <col min="11" max="11" width="11.75390625" style="17" customWidth="1"/>
    <col min="12" max="12" width="12.125" style="17" customWidth="1"/>
    <col min="13" max="13" width="11.25390625" style="17" customWidth="1"/>
    <col min="14" max="16384" width="9.125" style="17" customWidth="1"/>
  </cols>
  <sheetData>
    <row r="2" spans="1:15" ht="35.25" customHeight="1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6"/>
      <c r="O2" s="16"/>
    </row>
    <row r="3" spans="1:13" ht="15.75">
      <c r="A3" s="18" t="s">
        <v>37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ht="22.5" customHeight="1">
      <c r="A4" s="18" t="s">
        <v>27</v>
      </c>
      <c r="B4" s="20">
        <v>282972.2</v>
      </c>
      <c r="C4" s="20">
        <v>280301</v>
      </c>
      <c r="D4" s="20">
        <v>277494.03</v>
      </c>
      <c r="E4" s="20">
        <v>267691.57</v>
      </c>
      <c r="F4" s="20">
        <v>262422.48</v>
      </c>
      <c r="G4" s="20">
        <v>318271.8</v>
      </c>
      <c r="H4" s="20">
        <v>330443.6</v>
      </c>
      <c r="I4" s="20">
        <v>343100.8</v>
      </c>
      <c r="J4" s="20">
        <v>361271.2</v>
      </c>
      <c r="K4" s="20">
        <v>375065.4</v>
      </c>
      <c r="L4" s="20">
        <v>389289</v>
      </c>
      <c r="M4" s="20">
        <v>404024.3</v>
      </c>
    </row>
    <row r="5" spans="1:13" s="23" customFormat="1" ht="22.5" customHeight="1" hidden="1">
      <c r="A5" s="21" t="s">
        <v>28</v>
      </c>
      <c r="B5" s="22">
        <v>39081.1</v>
      </c>
      <c r="C5" s="22">
        <v>40532.28712140187</v>
      </c>
      <c r="D5" s="22">
        <v>43152.74947672781</v>
      </c>
      <c r="E5" s="20">
        <v>294954.1</v>
      </c>
      <c r="F5" s="20">
        <v>306380</v>
      </c>
      <c r="G5" s="20">
        <v>318271.8</v>
      </c>
      <c r="H5" s="20">
        <v>330443.6</v>
      </c>
      <c r="I5" s="20">
        <v>343100.8</v>
      </c>
      <c r="J5" s="20">
        <v>361271.2</v>
      </c>
      <c r="K5" s="20">
        <v>375065.4</v>
      </c>
      <c r="L5" s="20">
        <v>389289</v>
      </c>
      <c r="M5" s="20">
        <v>404024.3</v>
      </c>
    </row>
    <row r="6" spans="1:13" s="23" customFormat="1" ht="22.5" customHeight="1" hidden="1">
      <c r="A6" s="21" t="s">
        <v>29</v>
      </c>
      <c r="B6" s="22">
        <v>13447.6</v>
      </c>
      <c r="C6" s="24">
        <v>13420</v>
      </c>
      <c r="D6" s="24">
        <v>14027</v>
      </c>
      <c r="E6" s="20">
        <v>294954.1</v>
      </c>
      <c r="F6" s="20">
        <v>306380</v>
      </c>
      <c r="G6" s="20">
        <v>318271.8</v>
      </c>
      <c r="H6" s="20">
        <v>330443.6</v>
      </c>
      <c r="I6" s="20">
        <v>343100.8</v>
      </c>
      <c r="J6" s="20">
        <v>361271.2</v>
      </c>
      <c r="K6" s="20">
        <v>375065.4</v>
      </c>
      <c r="L6" s="20">
        <v>389289</v>
      </c>
      <c r="M6" s="20">
        <v>404024.3</v>
      </c>
    </row>
    <row r="7" spans="1:13" ht="22.5" customHeight="1">
      <c r="A7" s="18" t="s">
        <v>30</v>
      </c>
      <c r="B7" s="20">
        <v>287206.2</v>
      </c>
      <c r="C7" s="20">
        <v>283480.3</v>
      </c>
      <c r="D7" s="20">
        <v>277154.03</v>
      </c>
      <c r="E7" s="20">
        <v>267691.57</v>
      </c>
      <c r="F7" s="20">
        <v>262422.48</v>
      </c>
      <c r="G7" s="20">
        <v>318271.8</v>
      </c>
      <c r="H7" s="20">
        <v>330443.6</v>
      </c>
      <c r="I7" s="20">
        <v>343100.8</v>
      </c>
      <c r="J7" s="20">
        <v>361271.2</v>
      </c>
      <c r="K7" s="20">
        <v>375065.4</v>
      </c>
      <c r="L7" s="20">
        <v>389289</v>
      </c>
      <c r="M7" s="20">
        <v>404024.3</v>
      </c>
    </row>
    <row r="8" spans="1:13" ht="22.5" customHeight="1">
      <c r="A8" s="18" t="s">
        <v>31</v>
      </c>
      <c r="B8" s="20">
        <f>B4-B7</f>
        <v>-4234</v>
      </c>
      <c r="C8" s="20">
        <f aca="true" t="shared" si="0" ref="C8:M8">C4-C7</f>
        <v>-3179.2999999999884</v>
      </c>
      <c r="D8" s="20">
        <f t="shared" si="0"/>
        <v>340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</row>
    <row r="9" spans="2:13" ht="15.7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3:13" ht="15.75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5.75" hidden="1">
      <c r="A12" s="17" t="s">
        <v>32</v>
      </c>
      <c r="B12" s="17">
        <v>28029.1</v>
      </c>
      <c r="C12" s="17">
        <v>29452.35066929226</v>
      </c>
      <c r="D12" s="17">
        <v>31182.906283149026</v>
      </c>
      <c r="E12" s="17">
        <v>32996.82833878306</v>
      </c>
      <c r="F12" s="17">
        <v>34921.63628198229</v>
      </c>
      <c r="G12" s="17">
        <v>36925.95070588807</v>
      </c>
      <c r="H12" s="17">
        <v>38871.27499865132</v>
      </c>
      <c r="I12" s="17">
        <v>40803.12033716182</v>
      </c>
      <c r="J12" s="17">
        <v>43033.8220856143</v>
      </c>
      <c r="K12" s="17">
        <v>45527.3173567929</v>
      </c>
      <c r="L12" s="17">
        <v>48300.705188510314</v>
      </c>
      <c r="M12" s="17">
        <v>51386.86441589559</v>
      </c>
    </row>
    <row r="13" spans="1:13" ht="15.75" hidden="1">
      <c r="A13" s="17" t="s">
        <v>33</v>
      </c>
      <c r="B13" s="26">
        <f>B5-B12</f>
        <v>11052</v>
      </c>
      <c r="C13" s="26">
        <f aca="true" t="shared" si="1" ref="C13:M13">C5-C12</f>
        <v>11079.936452109607</v>
      </c>
      <c r="D13" s="26">
        <f t="shared" si="1"/>
        <v>11969.843193578785</v>
      </c>
      <c r="E13" s="26">
        <f t="shared" si="1"/>
        <v>261957.27166121692</v>
      </c>
      <c r="F13" s="26">
        <f t="shared" si="1"/>
        <v>271458.3637180177</v>
      </c>
      <c r="G13" s="26">
        <f t="shared" si="1"/>
        <v>281345.84929411195</v>
      </c>
      <c r="H13" s="26">
        <f t="shared" si="1"/>
        <v>291572.3250013486</v>
      </c>
      <c r="I13" s="26">
        <f t="shared" si="1"/>
        <v>302297.67966283817</v>
      </c>
      <c r="J13" s="26">
        <f t="shared" si="1"/>
        <v>318237.3779143857</v>
      </c>
      <c r="K13" s="26">
        <f t="shared" si="1"/>
        <v>329538.0826432071</v>
      </c>
      <c r="L13" s="26">
        <f t="shared" si="1"/>
        <v>340988.2948114897</v>
      </c>
      <c r="M13" s="26">
        <f t="shared" si="1"/>
        <v>352637.4355841044</v>
      </c>
    </row>
    <row r="14" spans="1:13" s="27" customFormat="1" ht="15.75" hidden="1">
      <c r="A14" s="27" t="s">
        <v>34</v>
      </c>
      <c r="B14" s="27">
        <f>B13*10/100</f>
        <v>1105.2</v>
      </c>
      <c r="C14" s="27">
        <f aca="true" t="shared" si="2" ref="C14:M14">C13*10/100</f>
        <v>1107.9936452109607</v>
      </c>
      <c r="D14" s="27">
        <f t="shared" si="2"/>
        <v>1196.9843193578783</v>
      </c>
      <c r="E14" s="27">
        <f t="shared" si="2"/>
        <v>26195.72716612169</v>
      </c>
      <c r="F14" s="27">
        <f t="shared" si="2"/>
        <v>27145.83637180177</v>
      </c>
      <c r="G14" s="27">
        <f t="shared" si="2"/>
        <v>28134.584929411198</v>
      </c>
      <c r="H14" s="27">
        <f t="shared" si="2"/>
        <v>29157.232500134865</v>
      </c>
      <c r="I14" s="27">
        <f t="shared" si="2"/>
        <v>30229.767966283816</v>
      </c>
      <c r="J14" s="27">
        <f t="shared" si="2"/>
        <v>31823.73779143857</v>
      </c>
      <c r="K14" s="27">
        <f t="shared" si="2"/>
        <v>32953.80826432071</v>
      </c>
      <c r="L14" s="27">
        <f t="shared" si="2"/>
        <v>34098.82948114897</v>
      </c>
      <c r="M14" s="27">
        <f t="shared" si="2"/>
        <v>35263.74355841044</v>
      </c>
    </row>
    <row r="15" ht="15.75" hidden="1"/>
    <row r="16" spans="3:13" ht="15.75" hidden="1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14" ht="15.75" hidden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2:13" ht="15.75" hidden="1">
      <c r="B18" s="25">
        <f>B5-'[1]областной'!B9-'[1]областной'!B10</f>
        <v>11051.999999999998</v>
      </c>
      <c r="C18" s="25">
        <f>C5-'[1]областной'!C9-'[1]областной'!C10</f>
        <v>11079.936452109607</v>
      </c>
      <c r="D18" s="25">
        <f>D5-'[1]областной'!D9-'[1]областной'!D10</f>
        <v>11969.843193578785</v>
      </c>
      <c r="E18" s="25">
        <f>E5-'[1]областной'!E9-'[1]областной'!E10</f>
        <v>261957.27166121692</v>
      </c>
      <c r="F18" s="25">
        <f>F5-'[1]областной'!F9-'[1]областной'!F10</f>
        <v>271458.3637180177</v>
      </c>
      <c r="G18" s="25">
        <f>G5-'[1]областной'!G9-'[1]областной'!G10</f>
        <v>281345.84929411195</v>
      </c>
      <c r="H18" s="25">
        <f>H5-'[1]областной'!H9-'[1]областной'!H10</f>
        <v>291572.3250013487</v>
      </c>
      <c r="I18" s="25">
        <f>I5-'[1]областной'!I9-'[1]областной'!I10</f>
        <v>302297.67966283817</v>
      </c>
      <c r="J18" s="25">
        <f>J5-'[1]областной'!J9-'[1]областной'!J10</f>
        <v>318237.37791438575</v>
      </c>
      <c r="K18" s="25">
        <f>K5-'[1]областной'!K9-'[1]областной'!K10</f>
        <v>329538.0826432071</v>
      </c>
      <c r="L18" s="25">
        <f>L5-'[1]областной'!L9-'[1]областной'!L10</f>
        <v>340988.2948114897</v>
      </c>
      <c r="M18" s="25">
        <f>M5-'[1]областной'!M9-'[1]областной'!M10</f>
        <v>352637.43558410445</v>
      </c>
    </row>
    <row r="19" spans="2:13" ht="15.75" hidden="1">
      <c r="B19" s="17">
        <f>-B18*10/100</f>
        <v>-1105.1999999999998</v>
      </c>
      <c r="C19" s="17">
        <f aca="true" t="shared" si="3" ref="C19:M19">-C18*10/100</f>
        <v>-1107.9936452109607</v>
      </c>
      <c r="D19" s="17">
        <f t="shared" si="3"/>
        <v>-1196.9843193578783</v>
      </c>
      <c r="E19" s="17">
        <f t="shared" si="3"/>
        <v>-26195.72716612169</v>
      </c>
      <c r="F19" s="17">
        <f t="shared" si="3"/>
        <v>-27145.83637180177</v>
      </c>
      <c r="G19" s="17">
        <f t="shared" si="3"/>
        <v>-28134.584929411198</v>
      </c>
      <c r="H19" s="17">
        <f t="shared" si="3"/>
        <v>-29157.23250013487</v>
      </c>
      <c r="I19" s="17">
        <f t="shared" si="3"/>
        <v>-30229.767966283816</v>
      </c>
      <c r="J19" s="17">
        <f t="shared" si="3"/>
        <v>-31823.737791438576</v>
      </c>
      <c r="K19" s="17">
        <f t="shared" si="3"/>
        <v>-32953.80826432071</v>
      </c>
      <c r="L19" s="17">
        <f t="shared" si="3"/>
        <v>-34098.82948114897</v>
      </c>
      <c r="M19" s="17">
        <f t="shared" si="3"/>
        <v>-35263.743558410446</v>
      </c>
    </row>
    <row r="20" spans="2:13" ht="15.75" hidden="1">
      <c r="B20" s="17">
        <f>B19+'[1]областной'!B15</f>
        <v>-3823.0000000000027</v>
      </c>
      <c r="C20" s="17">
        <f>C19+'[1]областной'!C15</f>
        <v>1710.957024081298</v>
      </c>
      <c r="D20" s="17">
        <f>D19+'[1]областной'!D15</f>
        <v>1677.0219637911503</v>
      </c>
      <c r="E20" s="17">
        <f>E19+'[1]областной'!E15</f>
        <v>-26195.72716612169</v>
      </c>
      <c r="F20" s="17">
        <f>F19+'[1]областной'!F15</f>
        <v>-27145.83637180177</v>
      </c>
      <c r="G20" s="17">
        <f>G19+'[1]областной'!G15</f>
        <v>-28134.584929411198</v>
      </c>
      <c r="H20" s="17">
        <f>H19+'[1]областной'!H15</f>
        <v>-29157.23250013487</v>
      </c>
      <c r="I20" s="17">
        <f>I19+'[1]областной'!I15</f>
        <v>-30229.767966283816</v>
      </c>
      <c r="J20" s="17">
        <f>J19+'[1]областной'!J15</f>
        <v>-31823.737791438576</v>
      </c>
      <c r="K20" s="17">
        <f>K19+'[1]областной'!K15</f>
        <v>-32953.80826432071</v>
      </c>
      <c r="L20" s="17">
        <f>L19+'[1]областной'!L15</f>
        <v>-34098.82948114897</v>
      </c>
      <c r="M20" s="17">
        <f>M19+'[1]областной'!M15</f>
        <v>-35263.743558410446</v>
      </c>
    </row>
    <row r="21" spans="2:13" ht="15.75" hidden="1">
      <c r="B21" s="25">
        <f>B20-B8</f>
        <v>410.99999999999727</v>
      </c>
      <c r="C21" s="25">
        <f aca="true" t="shared" si="4" ref="C21:M21">C20-C8</f>
        <v>4890.2570240812865</v>
      </c>
      <c r="D21" s="25">
        <f t="shared" si="4"/>
        <v>1337.0219637911503</v>
      </c>
      <c r="E21" s="25">
        <f t="shared" si="4"/>
        <v>-26195.72716612169</v>
      </c>
      <c r="F21" s="25">
        <f t="shared" si="4"/>
        <v>-27145.83637180177</v>
      </c>
      <c r="G21" s="25">
        <f t="shared" si="4"/>
        <v>-28134.584929411198</v>
      </c>
      <c r="H21" s="25">
        <f t="shared" si="4"/>
        <v>-29157.23250013487</v>
      </c>
      <c r="I21" s="25">
        <f t="shared" si="4"/>
        <v>-30229.767966283816</v>
      </c>
      <c r="J21" s="25">
        <f t="shared" si="4"/>
        <v>-31823.737791438576</v>
      </c>
      <c r="K21" s="25">
        <f t="shared" si="4"/>
        <v>-32953.80826432071</v>
      </c>
      <c r="L21" s="25">
        <f t="shared" si="4"/>
        <v>-34098.82948114897</v>
      </c>
      <c r="M21" s="25">
        <f t="shared" si="4"/>
        <v>-35263.743558410446</v>
      </c>
    </row>
    <row r="22" ht="15.75" hidden="1"/>
    <row r="23" spans="2:13" ht="15.75" hidden="1">
      <c r="B23" s="25">
        <f>B4-B7</f>
        <v>-4234</v>
      </c>
      <c r="C23" s="25">
        <f aca="true" t="shared" si="5" ref="C23:M23">C4-C7</f>
        <v>-3179.2999999999884</v>
      </c>
      <c r="D23" s="25">
        <f t="shared" si="5"/>
        <v>340</v>
      </c>
      <c r="E23" s="25">
        <f t="shared" si="5"/>
        <v>0</v>
      </c>
      <c r="F23" s="25">
        <f t="shared" si="5"/>
        <v>0</v>
      </c>
      <c r="G23" s="25">
        <f t="shared" si="5"/>
        <v>0</v>
      </c>
      <c r="H23" s="25">
        <f t="shared" si="5"/>
        <v>0</v>
      </c>
      <c r="I23" s="25">
        <f t="shared" si="5"/>
        <v>0</v>
      </c>
      <c r="J23" s="25">
        <f t="shared" si="5"/>
        <v>0</v>
      </c>
      <c r="K23" s="25">
        <f t="shared" si="5"/>
        <v>0</v>
      </c>
      <c r="L23" s="25">
        <f t="shared" si="5"/>
        <v>0</v>
      </c>
      <c r="M23" s="25">
        <f t="shared" si="5"/>
        <v>0</v>
      </c>
    </row>
    <row r="24" ht="15.75" hidden="1"/>
    <row r="25" ht="15.75" hidden="1"/>
  </sheetData>
  <mergeCells count="2">
    <mergeCell ref="A2:M2"/>
    <mergeCell ref="A11:M11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Байсарова</dc:creator>
  <cp:keywords/>
  <dc:description/>
  <cp:lastModifiedBy>Ирина</cp:lastModifiedBy>
  <cp:lastPrinted>2017-11-15T11:08:18Z</cp:lastPrinted>
  <dcterms:created xsi:type="dcterms:W3CDTF">2015-10-29T12:21:41Z</dcterms:created>
  <dcterms:modified xsi:type="dcterms:W3CDTF">2017-11-15T11:08:44Z</dcterms:modified>
  <cp:category/>
  <cp:version/>
  <cp:contentType/>
  <cp:contentStatus/>
</cp:coreProperties>
</file>