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Итоги" sheetId="1" r:id="rId1"/>
    <sheet name="инвестиции" sheetId="2" r:id="rId2"/>
    <sheet name="с.х." sheetId="3" r:id="rId3"/>
  </sheets>
  <definedNames/>
  <calcPr fullCalcOnLoad="1"/>
</workbook>
</file>

<file path=xl/sharedStrings.xml><?xml version="1.0" encoding="utf-8"?>
<sst xmlns="http://schemas.openxmlformats.org/spreadsheetml/2006/main" count="932" uniqueCount="268">
  <si>
    <t>Показатели</t>
  </si>
  <si>
    <t>Единицы измерения</t>
  </si>
  <si>
    <t>Период</t>
  </si>
  <si>
    <t>Отклонение</t>
  </si>
  <si>
    <t>%</t>
  </si>
  <si>
    <t>нат-ые показатели</t>
  </si>
  <si>
    <t>Обрабатывающие производства</t>
  </si>
  <si>
    <t>Строительство</t>
  </si>
  <si>
    <t xml:space="preserve">    Опт. и розн-ая торговля, ремонт авто-ых средств, мотоциклов, бытовых изделий и предметов личного пользования</t>
  </si>
  <si>
    <t xml:space="preserve">  Операции с недвижимым имуществом, аренда и предоставление услуг</t>
  </si>
  <si>
    <t xml:space="preserve">   Образование</t>
  </si>
  <si>
    <t xml:space="preserve">    Предоставление прочих коммунальных, социальных и персональных услуг</t>
  </si>
  <si>
    <t>руб</t>
  </si>
  <si>
    <t>Тыс. руб.</t>
  </si>
  <si>
    <t>тонн</t>
  </si>
  <si>
    <t>В т. ч. по основным отраслям:</t>
  </si>
  <si>
    <t>Величина прожиточного минимума на душу населения</t>
  </si>
  <si>
    <t>Официально зарегистрированы безработными на конец периода</t>
  </si>
  <si>
    <t>руб.</t>
  </si>
  <si>
    <t>Руб.</t>
  </si>
  <si>
    <t>чел</t>
  </si>
  <si>
    <t>Тыс.руб</t>
  </si>
  <si>
    <t>кв. м.</t>
  </si>
  <si>
    <t>ОАО «Шахматы»</t>
  </si>
  <si>
    <t>ООО «Мебельщик»</t>
  </si>
  <si>
    <t>Орловское отделение ЗАО Кировский молочный комбинат</t>
  </si>
  <si>
    <t>ООО «Строисервис»</t>
  </si>
  <si>
    <t>ООО «Максим»</t>
  </si>
  <si>
    <t>ООО «Крона»</t>
  </si>
  <si>
    <t>ООО «Док »</t>
  </si>
  <si>
    <t>ООО «Унисон»</t>
  </si>
  <si>
    <t>ООО «Луч»</t>
  </si>
  <si>
    <t>ОАО «Орловагросервис»</t>
  </si>
  <si>
    <t>ООО «Промкомбинат»</t>
  </si>
  <si>
    <t>ООО «Автосервис»</t>
  </si>
  <si>
    <t>ООО «Унисон-3»</t>
  </si>
  <si>
    <t>ООО Темп</t>
  </si>
  <si>
    <t>ООО Партнер</t>
  </si>
  <si>
    <t>Выпуск товаров работ и услуг в сопоставимых ценах (без НДС и акциза и налога с продаж) - всего</t>
  </si>
  <si>
    <t>Производство продукции в натуральном выражении</t>
  </si>
  <si>
    <t>Сыры жирные</t>
  </si>
  <si>
    <t>Вывозка древесины</t>
  </si>
  <si>
    <t>В т.ч. деловой</t>
  </si>
  <si>
    <t>пиломатериал</t>
  </si>
  <si>
    <t>Пиломатериал</t>
  </si>
  <si>
    <t>Шахматы</t>
  </si>
  <si>
    <t>Нарды</t>
  </si>
  <si>
    <t>Оцилиндрованное бревно</t>
  </si>
  <si>
    <t>Столярные изделия</t>
  </si>
  <si>
    <t>Дверные блоки</t>
  </si>
  <si>
    <t>ООО Унисон-3»</t>
  </si>
  <si>
    <t xml:space="preserve">Среднесписочная численность работающих – всего </t>
  </si>
  <si>
    <t>Средства, направленные на оплату труда - всего</t>
  </si>
  <si>
    <t>Среднемесячная заработная плата - всего</t>
  </si>
  <si>
    <t>т.руб.</t>
  </si>
  <si>
    <t>т.руб</t>
  </si>
  <si>
    <t>т.м3</t>
  </si>
  <si>
    <t>м3</t>
  </si>
  <si>
    <t>человек</t>
  </si>
  <si>
    <t>рублей</t>
  </si>
  <si>
    <t>тыс.руб.</t>
  </si>
  <si>
    <t>т.парт.</t>
  </si>
  <si>
    <t>т.шт.</t>
  </si>
  <si>
    <t>тыс .руб.</t>
  </si>
  <si>
    <t>Жилищно-коммунальное хозяйство</t>
  </si>
  <si>
    <t>Среднесписочная численность работающих</t>
  </si>
  <si>
    <t>чел.</t>
  </si>
  <si>
    <t>Кузнецовский МУП ЖКХ</t>
  </si>
  <si>
    <t>Цепелевский МУП ЖКХ</t>
  </si>
  <si>
    <t>ООО «Пок»</t>
  </si>
  <si>
    <t>ООО «Водоканал»</t>
  </si>
  <si>
    <t>Средства , направленные на оплату труда - всего</t>
  </si>
  <si>
    <t>Автотранспортное предприятие</t>
  </si>
  <si>
    <t>Доходы от перевозок автобусами общего пользования</t>
  </si>
  <si>
    <t>Доходы от перевозок грузового автотранспорта</t>
  </si>
  <si>
    <t>Перевезено грузов</t>
  </si>
  <si>
    <t>т.тонн</t>
  </si>
  <si>
    <t>Грузооборот</t>
  </si>
  <si>
    <t>т.т.км</t>
  </si>
  <si>
    <t>Перевезено пассажиров</t>
  </si>
  <si>
    <t>т.чел.</t>
  </si>
  <si>
    <t>Пассажирооборот</t>
  </si>
  <si>
    <t>Орловский филиал ОПС</t>
  </si>
  <si>
    <t>Производство хлеба и х/б изделий</t>
  </si>
  <si>
    <t>Орловский филиал Облпотребсоюза</t>
  </si>
  <si>
    <t>Прочие предприятия</t>
  </si>
  <si>
    <t>тыс. руб.</t>
  </si>
  <si>
    <t>МП ЖКХ</t>
  </si>
  <si>
    <t>ООО Водоканал</t>
  </si>
  <si>
    <t>ГУАТП</t>
  </si>
  <si>
    <t>в т.ч. ЗАО «Тохтинское»</t>
  </si>
  <si>
    <t>ЗАО агрофирма "Колковская"</t>
  </si>
  <si>
    <t>ЗАО агрофирма "Чудиновская"</t>
  </si>
  <si>
    <t xml:space="preserve">Промышленность- всего   </t>
  </si>
  <si>
    <t>Сельское хозяйство - всего</t>
  </si>
  <si>
    <t>Прочие предприятия - всего</t>
  </si>
  <si>
    <t>Прибыль +, убыток -</t>
  </si>
  <si>
    <t>ОАО ППХ "Орловское"</t>
  </si>
  <si>
    <t>ЖКХ -всего</t>
  </si>
  <si>
    <t>Демографическая ситуация</t>
  </si>
  <si>
    <t>В т.ч. ЗАО «Колбасный завод «Холманских»</t>
  </si>
  <si>
    <t>ООО "Партнер"</t>
  </si>
  <si>
    <t>тыс.руб</t>
  </si>
  <si>
    <t>Ср. списочная численность</t>
  </si>
  <si>
    <t>Фонд оплаты труда</t>
  </si>
  <si>
    <t>Ср. месячная з/п</t>
  </si>
  <si>
    <t>ООО "ПОК"</t>
  </si>
  <si>
    <t>Среднемесячная заработная плата</t>
  </si>
  <si>
    <t>Произ-во мяса, цн.</t>
  </si>
  <si>
    <t>Произ-во молока, цн.</t>
  </si>
  <si>
    <t>Поголовье КРС, гол.</t>
  </si>
  <si>
    <t>в т.ч. коров</t>
  </si>
  <si>
    <t>t</t>
  </si>
  <si>
    <t>Агрофирма"Пригородная"</t>
  </si>
  <si>
    <t>ЗАО "Тохтинское"</t>
  </si>
  <si>
    <t>Агрофирма "Новый путь"</t>
  </si>
  <si>
    <t>Агрофирма "Прогресс"</t>
  </si>
  <si>
    <t>Агрофирма "Чудиновская"</t>
  </si>
  <si>
    <t>Итого по району</t>
  </si>
  <si>
    <t>Цепелевское МУП ЖКХ</t>
  </si>
  <si>
    <t>Кузнецовское МУП ЖКХ</t>
  </si>
  <si>
    <t>СПК Прогресс</t>
  </si>
  <si>
    <t>Государственное управление и обеспечение военной безопасности, обязательное социальное обеспечение</t>
  </si>
  <si>
    <t>торговля</t>
  </si>
  <si>
    <t xml:space="preserve"> т.кв.м</t>
  </si>
  <si>
    <t>Торговля</t>
  </si>
  <si>
    <t>ОАО Агросервис "Нива"</t>
  </si>
  <si>
    <t>тыс.п/км</t>
  </si>
  <si>
    <t>образование</t>
  </si>
  <si>
    <t>культура</t>
  </si>
  <si>
    <t>ООО Кленовицкое</t>
  </si>
  <si>
    <t>управление</t>
  </si>
  <si>
    <t>ООО Нарды</t>
  </si>
  <si>
    <t>КОГУП "Кировлес"</t>
  </si>
  <si>
    <t>ООО "Шахматы плюс"</t>
  </si>
  <si>
    <t>ООО «Русановское»</t>
  </si>
  <si>
    <t>ООО агрофирма "Прогресс"</t>
  </si>
  <si>
    <t>ООО агрофирма "Новый путь"</t>
  </si>
  <si>
    <t>ООО агрофирма «Пригородная»</t>
  </si>
  <si>
    <t>ООО "Чистый город"</t>
  </si>
  <si>
    <t>ООО "Темп"</t>
  </si>
  <si>
    <t>Игры</t>
  </si>
  <si>
    <t>т.пар.</t>
  </si>
  <si>
    <t>Выручка от продажи товаров, работ</t>
  </si>
  <si>
    <t>услуг в фактических ценах -всего</t>
  </si>
  <si>
    <t>ООО "НИКа"</t>
  </si>
  <si>
    <t>ООО НИКа</t>
  </si>
  <si>
    <t>Пищевая промышленность</t>
  </si>
  <si>
    <t>Обработка древесины и изделий из дерева</t>
  </si>
  <si>
    <t>ООО "Орловэнерго"</t>
  </si>
  <si>
    <t>Производство машин и оборудования</t>
  </si>
  <si>
    <t>Прочие производства</t>
  </si>
  <si>
    <t>Издательская и полиграфическая деятельность</t>
  </si>
  <si>
    <t>Редакция газеты "Орловская газета"</t>
  </si>
  <si>
    <t>Отгружено товаров собственного производства, выполнено работ и услуг, всего</t>
  </si>
  <si>
    <t>в том числе по видам деятельности:</t>
  </si>
  <si>
    <t>Текстильное и швейное производство</t>
  </si>
  <si>
    <t>и.п. Хохлова Г.П.</t>
  </si>
  <si>
    <t>ООО "Русский лес"</t>
  </si>
  <si>
    <t>Производительность труда</t>
  </si>
  <si>
    <t>ООО Русский лес</t>
  </si>
  <si>
    <t>ООО Экстра</t>
  </si>
  <si>
    <t>ООО Новая аптека</t>
  </si>
  <si>
    <t>Коммунальное хозяйство</t>
  </si>
  <si>
    <t>ООО Эдельвейс</t>
  </si>
  <si>
    <t>МУ СХП Кленовицкое</t>
  </si>
  <si>
    <t>кв.м</t>
  </si>
  <si>
    <t>тыс,руб.</t>
  </si>
  <si>
    <t>лесное хозяйство</t>
  </si>
  <si>
    <t xml:space="preserve">ООО Крона не представили мониторинг за 6 мес.2011 года оставлены данные за 1 квартал </t>
  </si>
  <si>
    <t xml:space="preserve">   Здравоохранение и предоставление социальных услуг</t>
  </si>
  <si>
    <t>ООО Орловлес</t>
  </si>
  <si>
    <t>ООО "Орловлес"</t>
  </si>
  <si>
    <t>оконные блоки</t>
  </si>
  <si>
    <t>в т.ч. Сельское хозяйство</t>
  </si>
  <si>
    <t>здравоохранение</t>
  </si>
  <si>
    <t>прочие</t>
  </si>
  <si>
    <t>Родилось- всего</t>
  </si>
  <si>
    <t>село</t>
  </si>
  <si>
    <t>в т.ч. город</t>
  </si>
  <si>
    <t>Умерло- всего</t>
  </si>
  <si>
    <t>Браки- всего</t>
  </si>
  <si>
    <t>Разводы- всего</t>
  </si>
  <si>
    <t>Всего</t>
  </si>
  <si>
    <t>прибывшие</t>
  </si>
  <si>
    <t>выбывшие</t>
  </si>
  <si>
    <t>убыль</t>
  </si>
  <si>
    <r>
      <t>Справочно:</t>
    </r>
    <r>
      <rPr>
        <sz val="10"/>
        <rFont val="Times New Roman"/>
        <family val="1"/>
      </rPr>
      <t xml:space="preserve"> по Кировской области</t>
    </r>
  </si>
  <si>
    <t>операции с недв. Имущ.</t>
  </si>
  <si>
    <t>гостиницы и рестораны</t>
  </si>
  <si>
    <t>тыс. рублей</t>
  </si>
  <si>
    <t>Фонд начисленной заработной платы -всего, по организациям, не относящимся к субъектам малого бизнеса</t>
  </si>
  <si>
    <t>в т.ч. Сельское хозяйство, охота и предоставление услуг в этих областях</t>
  </si>
  <si>
    <t>Сельское хозяйство</t>
  </si>
  <si>
    <t>Опт. И розничная торговля,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</si>
  <si>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</si>
  <si>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</si>
  <si>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</si>
  <si>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r>
      <t xml:space="preserve">в т. ч. </t>
    </r>
    <r>
      <rPr>
        <sz val="10"/>
        <rFont val="Times New Roman"/>
        <family val="1"/>
      </rPr>
      <t>сельское хозяйство, охота и лесное хозяйство</t>
    </r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</si>
  <si>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</si>
  <si>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</si>
  <si>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</si>
  <si>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Готиницы и рестораны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</si>
  <si>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</si>
  <si>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</si>
  <si>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</si>
  <si>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</si>
  <si>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здравоохранение и предоставление социальных услуг</t>
  </si>
  <si>
    <t>Ввод в действие жилых домов</t>
  </si>
  <si>
    <t>Производство основных видов с/х продукции</t>
  </si>
  <si>
    <t>мясо</t>
  </si>
  <si>
    <t>молоко</t>
  </si>
  <si>
    <t>яйцо</t>
  </si>
  <si>
    <t>Удой от 1 коровы с начала года</t>
  </si>
  <si>
    <t>Среднесуточный привес</t>
  </si>
  <si>
    <t>Поголовье скота в сельхозпреприятиях</t>
  </si>
  <si>
    <t>крупный рогатый скот</t>
  </si>
  <si>
    <t>в т.ч. Коров</t>
  </si>
  <si>
    <t>лошади</t>
  </si>
  <si>
    <t>птицы</t>
  </si>
  <si>
    <t>тыс.шт.</t>
  </si>
  <si>
    <t>кг</t>
  </si>
  <si>
    <t>грамм</t>
  </si>
  <si>
    <t>гол.</t>
  </si>
  <si>
    <t>оптовая и розничная торговля</t>
  </si>
  <si>
    <t>лесное хозяйство, лесозаготовки и предоставление услуг в этой области</t>
  </si>
  <si>
    <t>лесное хозяйство и предоставление услуг в этой отрасли</t>
  </si>
  <si>
    <t>в т.ч. Сельское хозяйство, охота и лесное хозяйство</t>
  </si>
  <si>
    <t>Ввод жилья</t>
  </si>
  <si>
    <t>сельское хозяйство</t>
  </si>
  <si>
    <t>Поголовье скота в сельхозпредприятиях</t>
  </si>
  <si>
    <t>Фонд начисленной заработной платы работникам-всего (по организациям без субъектов малого предпринимательства)</t>
  </si>
  <si>
    <t>Среднемесячная номинальная  начисленая заработная плата работников (по организациям без субъектов малого предпринимательства)</t>
  </si>
  <si>
    <t xml:space="preserve">Средняя численность работников - всего (количество замещённых рабочих мест) (по организациям без субъектов малого предпринимательства) </t>
  </si>
  <si>
    <t>Транспорт и связь</t>
  </si>
  <si>
    <t>Операции с недвижимым имуществом, аренда и предоставление услуг</t>
  </si>
  <si>
    <t>Образование</t>
  </si>
  <si>
    <t>единиц</t>
  </si>
  <si>
    <t>в т.ч.  Сельское хозяйство, охота и лесное хозяйство</t>
  </si>
  <si>
    <t>Финансовая деятельность</t>
  </si>
  <si>
    <t>Государственное управление и обеспечение военной безопасности; социальное страхование</t>
  </si>
  <si>
    <t>Предоставление прочих коммунальных услуг</t>
  </si>
  <si>
    <t>Распределение индивидуальных предпринимателей, зарегистрированных на территории Орловского района, по видам экономической деятельности-всего</t>
  </si>
  <si>
    <t>Отгружено товаров собственного производства, выполнено работ и услуг собственными силами по  чистым видам экономической деятельности по организациям, не относящимся  к субъектам малого предпринимательства (включая средние предприятия)- всего:</t>
  </si>
  <si>
    <t>Оборот организаций по хозяйственным видам экономической деятельности по организациям, не относящимся к субъектам малого предпринимательства (включая средние предприятия) - всего</t>
  </si>
  <si>
    <t>Удой с н.г., кг</t>
  </si>
  <si>
    <t>Информация по животноводству за январь -декабрь 2014 года по хозяйствам Орловского района</t>
  </si>
  <si>
    <t>Инвестиции в основной капитал по "чистым" видам экономической деятельности по организациям, не относящимся к субъектам малого предпринимательства-всего</t>
  </si>
  <si>
    <t>Оптовая и розничная торговля</t>
  </si>
  <si>
    <t>Государственное управление и обеспечение военной безопасности; обязательное социальное обеспечение</t>
  </si>
  <si>
    <t>Культура</t>
  </si>
  <si>
    <t>Миграция населения за период с января по март 2015 года</t>
  </si>
  <si>
    <t>Сельское хозяйство, охота и лесное хозяйство</t>
  </si>
  <si>
    <t>Оптовая  и розничная торговля, ремонт автотранспортных средств, мотоциклов, бытовых изделий и предметов личного пользования</t>
  </si>
  <si>
    <t>Удой  с н.г.</t>
  </si>
  <si>
    <t>Количество организаций, зарегистрированных на территории Орловского района по видам экомической деятельности-всего</t>
  </si>
  <si>
    <t xml:space="preserve">Итоги социально-экономического развития Орловского района </t>
  </si>
  <si>
    <t>Инвестиции в основной капитал по организациям не относящимся к субъектам малого предпринимательства</t>
  </si>
  <si>
    <t>Оборот общественного питания по организациям (без субъектов малого предпринимательства)</t>
  </si>
  <si>
    <t>в т.ч. Город</t>
  </si>
  <si>
    <t>Миграция населения за период с января по июнь  2016 года</t>
  </si>
  <si>
    <t>кв.м.</t>
  </si>
  <si>
    <t>Оборот организаций (без субъектов малого предпринимательства), средняя численность работников которых превышает 15 человек по хозяйственным видам экономической деятельности</t>
  </si>
  <si>
    <t>Оборот розничной торговли по организациям (не относящимся к  субъектам малого предпринимательства)</t>
  </si>
  <si>
    <r>
      <t xml:space="preserve">Справочно: </t>
    </r>
    <r>
      <rPr>
        <sz val="10"/>
        <rFont val="Times New Roman"/>
        <family val="1"/>
      </rPr>
      <t>по Кировской области</t>
    </r>
  </si>
  <si>
    <t>за январь-июнь 2018 года</t>
  </si>
  <si>
    <t xml:space="preserve">Сведения о количестве крестьянских (фермерских) хозяйств, имеющих статус главы крестьянско (фермерского) хозяйства </t>
  </si>
  <si>
    <t>в 5,9р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</si>
</sst>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"/>
    <numFmt numFmtId="168" formatCode="0.000"/>
    <numFmt numFmtId="169" formatCode="0.0"/>
    <numFmt numFmtId="170" formatCode="0.00000"/>
    <numFmt numFmtId="171" formatCode="0.00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indent="7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right" vertical="top"/>
      <protection/>
    </xf>
    <xf numFmtId="16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1" fillId="0" borderId="12" xfId="0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1" fontId="1" fillId="0" borderId="13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justify"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69" fontId="1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169" fontId="3" fillId="25" borderId="10" xfId="0" applyNumberFormat="1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 wrapText="1"/>
    </xf>
    <xf numFmtId="169" fontId="13" fillId="25" borderId="10" xfId="0" applyNumberFormat="1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top" wrapText="1"/>
    </xf>
    <xf numFmtId="0" fontId="13" fillId="25" borderId="10" xfId="0" applyFont="1" applyFill="1" applyBorder="1" applyAlignment="1">
      <alignment horizontal="left" vertical="center" wrapText="1"/>
    </xf>
    <xf numFmtId="0" fontId="15" fillId="25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69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6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69" fontId="1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4" fillId="24" borderId="15" xfId="0" applyFont="1" applyFill="1" applyBorder="1" applyAlignment="1">
      <alignment horizontal="center" vertical="top" wrapText="1"/>
    </xf>
    <xf numFmtId="0" fontId="14" fillId="24" borderId="16" xfId="0" applyFont="1" applyFill="1" applyBorder="1" applyAlignment="1">
      <alignment horizontal="center" vertical="top" wrapText="1"/>
    </xf>
    <xf numFmtId="0" fontId="14" fillId="24" borderId="17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5" borderId="15" xfId="0" applyFont="1" applyFill="1" applyBorder="1" applyAlignment="1">
      <alignment horizontal="center" vertical="top" wrapText="1"/>
    </xf>
    <xf numFmtId="0" fontId="14" fillId="25" borderId="16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0" fontId="14" fillId="25" borderId="15" xfId="0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169" fontId="3" fillId="0" borderId="13" xfId="0" applyNumberFormat="1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29" xfId="0" applyNumberFormat="1" applyFont="1" applyFill="1" applyBorder="1" applyAlignment="1" applyProtection="1">
      <alignment horizontal="center" vertical="top"/>
      <protection/>
    </xf>
    <xf numFmtId="0" fontId="9" fillId="0" borderId="30" xfId="0" applyNumberFormat="1" applyFont="1" applyFill="1" applyBorder="1" applyAlignment="1" applyProtection="1">
      <alignment horizontal="center" vertical="top"/>
      <protection/>
    </xf>
    <xf numFmtId="0" fontId="9" fillId="0" borderId="31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9" fillId="0" borderId="29" xfId="0" applyNumberFormat="1" applyFont="1" applyFill="1" applyBorder="1" applyAlignment="1" applyProtection="1">
      <alignment horizontal="right" vertical="top"/>
      <protection/>
    </xf>
    <xf numFmtId="0" fontId="9" fillId="0" borderId="30" xfId="0" applyNumberFormat="1" applyFont="1" applyFill="1" applyBorder="1" applyAlignment="1" applyProtection="1">
      <alignment horizontal="right" vertical="top"/>
      <protection/>
    </xf>
    <xf numFmtId="0" fontId="9" fillId="0" borderId="31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6"/>
  <sheetViews>
    <sheetView tabSelected="1" zoomScalePageLayoutView="0" workbookViewId="0" topLeftCell="A1">
      <pane ySplit="9" topLeftCell="BM81" activePane="bottomLeft" state="frozen"/>
      <selection pane="topLeft" activeCell="A1" sqref="A1"/>
      <selection pane="bottomLeft" activeCell="F114" sqref="F114"/>
    </sheetView>
  </sheetViews>
  <sheetFormatPr defaultColWidth="9.00390625" defaultRowHeight="12.75"/>
  <cols>
    <col min="1" max="1" width="31.00390625" style="1" customWidth="1"/>
    <col min="2" max="2" width="10.625" style="1" customWidth="1"/>
    <col min="3" max="3" width="11.875" style="1" customWidth="1"/>
    <col min="4" max="4" width="10.125" style="1" customWidth="1"/>
    <col min="5" max="5" width="11.00390625" style="1" customWidth="1"/>
    <col min="6" max="6" width="13.75390625" style="25" customWidth="1"/>
    <col min="7" max="7" width="9.125" style="1" customWidth="1"/>
    <col min="8" max="8" width="10.00390625" style="1" bestFit="1" customWidth="1"/>
    <col min="9" max="9" width="10.625" style="1" customWidth="1"/>
    <col min="10" max="10" width="10.00390625" style="1" bestFit="1" customWidth="1"/>
    <col min="11" max="16384" width="9.125" style="1" customWidth="1"/>
  </cols>
  <sheetData>
    <row r="1" ht="12" customHeight="1"/>
    <row r="2" ht="0.75" customHeight="1"/>
    <row r="3" spans="1:6" ht="12.75">
      <c r="A3" s="142" t="s">
        <v>256</v>
      </c>
      <c r="B3" s="165"/>
      <c r="C3" s="165"/>
      <c r="D3" s="165"/>
      <c r="E3" s="165"/>
      <c r="F3" s="165"/>
    </row>
    <row r="4" spans="1:6" ht="24" customHeight="1">
      <c r="A4" s="165"/>
      <c r="B4" s="165"/>
      <c r="C4" s="165"/>
      <c r="D4" s="165"/>
      <c r="E4" s="165"/>
      <c r="F4" s="165"/>
    </row>
    <row r="5" spans="1:6" ht="0.75" customHeight="1">
      <c r="A5" s="98"/>
      <c r="B5" s="98"/>
      <c r="C5" s="98"/>
      <c r="D5" s="98"/>
      <c r="E5" s="98"/>
      <c r="F5" s="98"/>
    </row>
    <row r="6" spans="1:6" ht="12.75">
      <c r="A6" s="166" t="s">
        <v>265</v>
      </c>
      <c r="B6" s="167"/>
      <c r="C6" s="167"/>
      <c r="D6" s="167"/>
      <c r="E6" s="167"/>
      <c r="F6" s="167"/>
    </row>
    <row r="7" spans="1:8" ht="13.5" thickBot="1">
      <c r="A7" s="167"/>
      <c r="B7" s="167"/>
      <c r="C7" s="167"/>
      <c r="D7" s="167"/>
      <c r="E7" s="167"/>
      <c r="F7" s="167"/>
      <c r="H7" s="72"/>
    </row>
    <row r="8" spans="1:11" ht="21" customHeight="1" thickBot="1">
      <c r="A8" s="168" t="s">
        <v>0</v>
      </c>
      <c r="B8" s="170" t="s">
        <v>1</v>
      </c>
      <c r="C8" s="172" t="s">
        <v>2</v>
      </c>
      <c r="D8" s="173"/>
      <c r="E8" s="172" t="s">
        <v>3</v>
      </c>
      <c r="F8" s="173"/>
      <c r="I8" s="147"/>
      <c r="J8" s="147"/>
      <c r="K8" s="147"/>
    </row>
    <row r="9" spans="1:6" ht="27.75" customHeight="1" thickBot="1">
      <c r="A9" s="169"/>
      <c r="B9" s="171"/>
      <c r="C9" s="52">
        <v>2018</v>
      </c>
      <c r="D9" s="52">
        <v>2017</v>
      </c>
      <c r="E9" s="52" t="s">
        <v>4</v>
      </c>
      <c r="F9" s="53" t="s">
        <v>5</v>
      </c>
    </row>
    <row r="10" spans="1:6" ht="96" customHeight="1" hidden="1">
      <c r="A10" s="124" t="s">
        <v>244</v>
      </c>
      <c r="B10" s="125" t="s">
        <v>13</v>
      </c>
      <c r="C10" s="126">
        <v>322826</v>
      </c>
      <c r="D10" s="126">
        <v>277084</v>
      </c>
      <c r="E10" s="127">
        <f>C10/D10*100</f>
        <v>116.50835125810224</v>
      </c>
      <c r="F10" s="128">
        <f>C10-D10</f>
        <v>45742</v>
      </c>
    </row>
    <row r="11" spans="1:6" ht="27" customHeight="1" hidden="1">
      <c r="A11" s="4" t="s">
        <v>198</v>
      </c>
      <c r="B11" s="36" t="s">
        <v>13</v>
      </c>
      <c r="C11" s="3">
        <v>416953</v>
      </c>
      <c r="D11" s="3">
        <v>405608</v>
      </c>
      <c r="E11" s="19">
        <f>C11/D11*100</f>
        <v>102.79703556142876</v>
      </c>
      <c r="F11" s="19">
        <f>C11-D11</f>
        <v>11345</v>
      </c>
    </row>
    <row r="12" spans="1:6" ht="20.25" customHeight="1" hidden="1">
      <c r="A12" s="95" t="s">
        <v>193</v>
      </c>
      <c r="B12" s="36" t="s">
        <v>102</v>
      </c>
      <c r="C12" s="3">
        <v>416869</v>
      </c>
      <c r="D12" s="3">
        <v>404908</v>
      </c>
      <c r="E12" s="19">
        <f>C12/D12*100</f>
        <v>102.95400436642397</v>
      </c>
      <c r="F12" s="19">
        <f>C12-D12</f>
        <v>11961</v>
      </c>
    </row>
    <row r="13" spans="1:6" ht="20.25" customHeight="1" hidden="1">
      <c r="A13" s="95" t="s">
        <v>193</v>
      </c>
      <c r="B13" s="36" t="s">
        <v>102</v>
      </c>
      <c r="C13" s="3">
        <v>334529</v>
      </c>
      <c r="D13" s="3">
        <v>333720</v>
      </c>
      <c r="E13" s="19">
        <v>100.2</v>
      </c>
      <c r="F13" s="19">
        <v>809</v>
      </c>
    </row>
    <row r="14" spans="1:6" ht="14.25" customHeight="1" hidden="1">
      <c r="A14" s="5" t="s">
        <v>6</v>
      </c>
      <c r="B14" s="36" t="s">
        <v>13</v>
      </c>
      <c r="C14" s="3">
        <v>65263</v>
      </c>
      <c r="D14" s="3">
        <v>64244</v>
      </c>
      <c r="E14" s="19">
        <f>C14/D14*100</f>
        <v>101.58614033995393</v>
      </c>
      <c r="F14" s="19">
        <f>C14-D14</f>
        <v>1019</v>
      </c>
    </row>
    <row r="15" spans="1:6" ht="0.75" customHeight="1" hidden="1">
      <c r="A15" s="5"/>
      <c r="B15" s="36"/>
      <c r="C15" s="39"/>
      <c r="D15" s="39"/>
      <c r="E15" s="19"/>
      <c r="F15" s="19"/>
    </row>
    <row r="16" spans="1:6" ht="25.5" hidden="1">
      <c r="A16" s="5" t="s">
        <v>199</v>
      </c>
      <c r="B16" s="36" t="s">
        <v>13</v>
      </c>
      <c r="C16" s="3">
        <v>8129</v>
      </c>
      <c r="D16" s="3">
        <v>7913</v>
      </c>
      <c r="E16" s="19">
        <f aca="true" t="shared" si="0" ref="E16:E25">C16/D16*100</f>
        <v>102.72968532794135</v>
      </c>
      <c r="F16" s="19">
        <f aca="true" t="shared" si="1" ref="F16:F25">C16-D16</f>
        <v>216</v>
      </c>
    </row>
    <row r="17" spans="1:6" ht="50.25" customHeight="1" hidden="1">
      <c r="A17" s="5" t="s">
        <v>8</v>
      </c>
      <c r="B17" s="36" t="s">
        <v>13</v>
      </c>
      <c r="C17" s="3">
        <v>382957</v>
      </c>
      <c r="D17" s="3">
        <v>335705</v>
      </c>
      <c r="E17" s="19">
        <f t="shared" si="0"/>
        <v>114.07545315083183</v>
      </c>
      <c r="F17" s="19">
        <f t="shared" si="1"/>
        <v>47252</v>
      </c>
    </row>
    <row r="18" spans="1:6" ht="12.75" hidden="1">
      <c r="A18" s="5" t="s">
        <v>200</v>
      </c>
      <c r="B18" s="36" t="s">
        <v>13</v>
      </c>
      <c r="C18" s="3">
        <v>1924</v>
      </c>
      <c r="D18" s="3">
        <v>2269</v>
      </c>
      <c r="E18" s="19">
        <f t="shared" si="0"/>
        <v>84.79506390480388</v>
      </c>
      <c r="F18" s="19">
        <f t="shared" si="1"/>
        <v>-345</v>
      </c>
    </row>
    <row r="19" spans="1:6" ht="12.75" hidden="1">
      <c r="A19" s="5" t="s">
        <v>201</v>
      </c>
      <c r="B19" s="36" t="s">
        <v>86</v>
      </c>
      <c r="C19" s="3">
        <v>13972</v>
      </c>
      <c r="D19" s="3">
        <v>10838</v>
      </c>
      <c r="E19" s="19">
        <f t="shared" si="0"/>
        <v>128.9167743126038</v>
      </c>
      <c r="F19" s="19">
        <f t="shared" si="1"/>
        <v>3134</v>
      </c>
    </row>
    <row r="20" spans="1:6" ht="38.25" hidden="1">
      <c r="A20" s="5" t="s">
        <v>9</v>
      </c>
      <c r="B20" s="36" t="s">
        <v>13</v>
      </c>
      <c r="C20" s="3">
        <v>762</v>
      </c>
      <c r="D20" s="3">
        <v>706</v>
      </c>
      <c r="E20" s="19">
        <f t="shared" si="0"/>
        <v>107.93201133144477</v>
      </c>
      <c r="F20" s="19">
        <f t="shared" si="1"/>
        <v>56</v>
      </c>
    </row>
    <row r="21" spans="1:6" ht="51" hidden="1">
      <c r="A21" s="5" t="s">
        <v>122</v>
      </c>
      <c r="B21" s="36" t="s">
        <v>13</v>
      </c>
      <c r="C21" s="3">
        <v>5671</v>
      </c>
      <c r="D21" s="3">
        <v>5004</v>
      </c>
      <c r="E21" s="19">
        <f t="shared" si="0"/>
        <v>113.32933653077536</v>
      </c>
      <c r="F21" s="19">
        <f t="shared" si="1"/>
        <v>667</v>
      </c>
    </row>
    <row r="22" spans="1:6" ht="12.75" hidden="1">
      <c r="A22" s="5" t="s">
        <v>10</v>
      </c>
      <c r="B22" s="36" t="s">
        <v>13</v>
      </c>
      <c r="C22" s="3">
        <v>8852</v>
      </c>
      <c r="D22" s="3">
        <v>8536</v>
      </c>
      <c r="E22" s="19">
        <f t="shared" si="0"/>
        <v>103.70196813495782</v>
      </c>
      <c r="F22" s="19">
        <f t="shared" si="1"/>
        <v>316</v>
      </c>
    </row>
    <row r="23" spans="1:6" ht="25.5" hidden="1">
      <c r="A23" s="5" t="s">
        <v>170</v>
      </c>
      <c r="B23" s="36" t="s">
        <v>13</v>
      </c>
      <c r="C23" s="3">
        <v>71189</v>
      </c>
      <c r="D23" s="3">
        <v>62336</v>
      </c>
      <c r="E23" s="19">
        <f t="shared" si="0"/>
        <v>114.20206622176592</v>
      </c>
      <c r="F23" s="19">
        <f t="shared" si="1"/>
        <v>8853</v>
      </c>
    </row>
    <row r="24" spans="1:6" ht="38.25" hidden="1">
      <c r="A24" s="5" t="s">
        <v>11</v>
      </c>
      <c r="B24" s="36" t="s">
        <v>13</v>
      </c>
      <c r="C24" s="3">
        <v>897</v>
      </c>
      <c r="D24" s="3">
        <v>520</v>
      </c>
      <c r="E24" s="19">
        <f t="shared" si="0"/>
        <v>172.5</v>
      </c>
      <c r="F24" s="19">
        <f t="shared" si="1"/>
        <v>377</v>
      </c>
    </row>
    <row r="25" spans="1:6" ht="38.25" hidden="1">
      <c r="A25" s="5" t="s">
        <v>192</v>
      </c>
      <c r="B25" s="36" t="s">
        <v>86</v>
      </c>
      <c r="C25" s="3">
        <v>559940</v>
      </c>
      <c r="D25" s="3">
        <v>395041</v>
      </c>
      <c r="E25" s="19">
        <f t="shared" si="0"/>
        <v>141.74224953865547</v>
      </c>
      <c r="F25" s="19">
        <f t="shared" si="1"/>
        <v>164899</v>
      </c>
    </row>
    <row r="26" spans="1:6" ht="12.75" hidden="1">
      <c r="A26" s="5" t="s">
        <v>193</v>
      </c>
      <c r="B26" s="36" t="s">
        <v>13</v>
      </c>
      <c r="C26" s="3"/>
      <c r="D26" s="3"/>
      <c r="E26" s="19"/>
      <c r="F26" s="19"/>
    </row>
    <row r="27" spans="1:6" ht="12.75" hidden="1">
      <c r="A27" s="5" t="s">
        <v>6</v>
      </c>
      <c r="B27" s="36" t="s">
        <v>13</v>
      </c>
      <c r="C27" s="3">
        <v>75082</v>
      </c>
      <c r="D27" s="3">
        <v>65263</v>
      </c>
      <c r="E27" s="19">
        <v>115</v>
      </c>
      <c r="F27" s="19">
        <v>9819</v>
      </c>
    </row>
    <row r="28" spans="1:6" ht="25.5" hidden="1">
      <c r="A28" s="5" t="s">
        <v>199</v>
      </c>
      <c r="B28" s="36" t="s">
        <v>13</v>
      </c>
      <c r="C28" s="3">
        <v>9284</v>
      </c>
      <c r="D28" s="3">
        <v>7378</v>
      </c>
      <c r="E28" s="19">
        <v>125.8</v>
      </c>
      <c r="F28" s="19">
        <v>1906</v>
      </c>
    </row>
    <row r="29" spans="1:6" ht="51" hidden="1">
      <c r="A29" s="5" t="s">
        <v>194</v>
      </c>
      <c r="B29" s="36" t="s">
        <v>13</v>
      </c>
      <c r="C29" s="3">
        <v>421508</v>
      </c>
      <c r="D29" s="3">
        <v>385341</v>
      </c>
      <c r="E29" s="19">
        <v>109.4</v>
      </c>
      <c r="F29" s="19">
        <v>36167</v>
      </c>
    </row>
    <row r="30" spans="1:6" ht="12.75" hidden="1">
      <c r="A30" s="5" t="s">
        <v>200</v>
      </c>
      <c r="B30" s="36" t="s">
        <v>13</v>
      </c>
      <c r="C30" s="3">
        <v>2990</v>
      </c>
      <c r="D30" s="3">
        <v>1924</v>
      </c>
      <c r="E30" s="19">
        <v>155</v>
      </c>
      <c r="F30" s="19">
        <v>1066</v>
      </c>
    </row>
    <row r="31" spans="1:6" ht="12.75" hidden="1">
      <c r="A31" s="5" t="s">
        <v>234</v>
      </c>
      <c r="B31" s="36" t="s">
        <v>13</v>
      </c>
      <c r="C31" s="3">
        <v>13267</v>
      </c>
      <c r="D31" s="3">
        <v>13972</v>
      </c>
      <c r="E31" s="19">
        <v>95</v>
      </c>
      <c r="F31" s="19">
        <v>-705</v>
      </c>
    </row>
    <row r="32" spans="1:6" ht="38.25" hidden="1">
      <c r="A32" s="5" t="s">
        <v>235</v>
      </c>
      <c r="B32" s="36" t="s">
        <v>13</v>
      </c>
      <c r="C32" s="3">
        <v>30</v>
      </c>
      <c r="D32" s="3">
        <v>431</v>
      </c>
      <c r="E32" s="19">
        <v>7</v>
      </c>
      <c r="F32" s="19">
        <v>-401</v>
      </c>
    </row>
    <row r="33" spans="1:6" ht="12.75" hidden="1">
      <c r="A33" s="5" t="s">
        <v>236</v>
      </c>
      <c r="B33" s="36" t="s">
        <v>13</v>
      </c>
      <c r="C33" s="3">
        <v>14116</v>
      </c>
      <c r="D33" s="3">
        <v>15512</v>
      </c>
      <c r="E33" s="19">
        <v>91</v>
      </c>
      <c r="F33" s="19">
        <v>-1396</v>
      </c>
    </row>
    <row r="34" spans="1:6" ht="25.5" hidden="1">
      <c r="A34" s="5" t="s">
        <v>196</v>
      </c>
      <c r="B34" s="36" t="s">
        <v>13</v>
      </c>
      <c r="C34" s="3">
        <v>64707</v>
      </c>
      <c r="D34" s="3">
        <v>71189</v>
      </c>
      <c r="E34" s="19">
        <v>90.9</v>
      </c>
      <c r="F34" s="19">
        <v>-6482</v>
      </c>
    </row>
    <row r="35" spans="1:6" ht="38.25" hidden="1">
      <c r="A35" s="5" t="s">
        <v>197</v>
      </c>
      <c r="B35" s="36" t="s">
        <v>13</v>
      </c>
      <c r="C35" s="3">
        <v>899</v>
      </c>
      <c r="D35" s="3">
        <v>956</v>
      </c>
      <c r="E35" s="19">
        <v>94</v>
      </c>
      <c r="F35" s="19">
        <v>-57</v>
      </c>
    </row>
    <row r="36" spans="1:6" ht="25.5" hidden="1">
      <c r="A36" s="5" t="s">
        <v>252</v>
      </c>
      <c r="B36" s="36" t="s">
        <v>13</v>
      </c>
      <c r="C36" s="3">
        <v>158449</v>
      </c>
      <c r="D36" s="3">
        <v>133052</v>
      </c>
      <c r="E36" s="19">
        <v>119.1</v>
      </c>
      <c r="F36" s="19">
        <v>25397</v>
      </c>
    </row>
    <row r="37" spans="1:6" ht="12.75" hidden="1">
      <c r="A37" s="5" t="s">
        <v>6</v>
      </c>
      <c r="B37" s="36" t="s">
        <v>86</v>
      </c>
      <c r="C37" s="3">
        <v>29495</v>
      </c>
      <c r="D37" s="3">
        <v>21003</v>
      </c>
      <c r="E37" s="19">
        <v>140.4</v>
      </c>
      <c r="F37" s="19">
        <v>8492</v>
      </c>
    </row>
    <row r="38" spans="1:6" ht="25.5" hidden="1">
      <c r="A38" s="5" t="s">
        <v>199</v>
      </c>
      <c r="B38" s="36" t="s">
        <v>13</v>
      </c>
      <c r="C38" s="3">
        <v>3188</v>
      </c>
      <c r="D38" s="3">
        <v>3013</v>
      </c>
      <c r="E38" s="19">
        <v>105.8</v>
      </c>
      <c r="F38" s="19">
        <v>175</v>
      </c>
    </row>
    <row r="39" spans="1:6" ht="51" hidden="1">
      <c r="A39" s="5" t="s">
        <v>253</v>
      </c>
      <c r="B39" s="36" t="s">
        <v>13</v>
      </c>
      <c r="C39" s="3">
        <v>109691</v>
      </c>
      <c r="D39" s="3">
        <v>95250</v>
      </c>
      <c r="E39" s="19">
        <v>115.2</v>
      </c>
      <c r="F39" s="19">
        <v>14441</v>
      </c>
    </row>
    <row r="40" spans="1:6" ht="12.75" hidden="1">
      <c r="A40" s="5" t="s">
        <v>201</v>
      </c>
      <c r="B40" s="36" t="s">
        <v>13</v>
      </c>
      <c r="C40" s="3">
        <v>3054</v>
      </c>
      <c r="D40" s="3">
        <v>3071</v>
      </c>
      <c r="E40" s="19">
        <v>99.4</v>
      </c>
      <c r="F40" s="19">
        <v>-17</v>
      </c>
    </row>
    <row r="41" spans="1:6" ht="38.25" hidden="1">
      <c r="A41" s="5" t="s">
        <v>235</v>
      </c>
      <c r="B41" s="36" t="s">
        <v>13</v>
      </c>
      <c r="C41" s="3">
        <v>11</v>
      </c>
      <c r="D41" s="3">
        <v>0</v>
      </c>
      <c r="E41" s="19"/>
      <c r="F41" s="19">
        <v>11</v>
      </c>
    </row>
    <row r="42" spans="1:6" ht="12.75" hidden="1">
      <c r="A42" s="5" t="s">
        <v>236</v>
      </c>
      <c r="B42" s="36" t="s">
        <v>13</v>
      </c>
      <c r="C42" s="3">
        <v>3207</v>
      </c>
      <c r="D42" s="3">
        <v>4180</v>
      </c>
      <c r="E42" s="19">
        <v>76.7</v>
      </c>
      <c r="F42" s="19">
        <v>-973</v>
      </c>
    </row>
    <row r="43" spans="1:6" ht="25.5" hidden="1">
      <c r="A43" s="5" t="s">
        <v>196</v>
      </c>
      <c r="B43" s="36" t="s">
        <v>13</v>
      </c>
      <c r="C43" s="3">
        <v>15219</v>
      </c>
      <c r="D43" s="3">
        <v>17158</v>
      </c>
      <c r="E43" s="19">
        <v>88.7</v>
      </c>
      <c r="F43" s="19">
        <v>-1939</v>
      </c>
    </row>
    <row r="44" spans="1:6" ht="38.25" hidden="1">
      <c r="A44" s="5" t="s">
        <v>197</v>
      </c>
      <c r="B44" s="36" t="s">
        <v>13</v>
      </c>
      <c r="C44" s="3">
        <v>513</v>
      </c>
      <c r="D44" s="3">
        <v>357</v>
      </c>
      <c r="E44" s="19">
        <v>143.4</v>
      </c>
      <c r="F44" s="19">
        <v>156</v>
      </c>
    </row>
    <row r="45" spans="1:6" ht="12.75" hidden="1">
      <c r="A45" s="5"/>
      <c r="B45" s="36"/>
      <c r="C45" s="3"/>
      <c r="D45" s="3"/>
      <c r="E45" s="19"/>
      <c r="F45" s="19"/>
    </row>
    <row r="46" spans="1:6" ht="12.75" hidden="1">
      <c r="A46" s="5"/>
      <c r="B46" s="36"/>
      <c r="C46" s="3"/>
      <c r="D46" s="3"/>
      <c r="E46" s="19"/>
      <c r="F46" s="19"/>
    </row>
    <row r="47" spans="1:6" ht="76.5" hidden="1">
      <c r="A47" s="136" t="s">
        <v>262</v>
      </c>
      <c r="B47" s="139" t="s">
        <v>13</v>
      </c>
      <c r="C47" s="140">
        <v>766637</v>
      </c>
      <c r="D47" s="140">
        <v>660980</v>
      </c>
      <c r="E47" s="117">
        <v>116</v>
      </c>
      <c r="F47" s="117">
        <v>105657</v>
      </c>
    </row>
    <row r="48" spans="1:6" ht="108.75" customHeight="1">
      <c r="A48" s="123" t="s">
        <v>243</v>
      </c>
      <c r="B48" s="119" t="s">
        <v>13</v>
      </c>
      <c r="C48" s="140">
        <v>550589</v>
      </c>
      <c r="D48" s="140">
        <v>521878</v>
      </c>
      <c r="E48" s="116">
        <v>105.5</v>
      </c>
      <c r="F48" s="117">
        <v>28711</v>
      </c>
    </row>
    <row r="49" spans="1:6" ht="38.25" hidden="1">
      <c r="A49" s="5" t="s">
        <v>192</v>
      </c>
      <c r="B49" s="3" t="s">
        <v>86</v>
      </c>
      <c r="C49" s="3"/>
      <c r="D49" s="3"/>
      <c r="E49" s="20"/>
      <c r="F49" s="19">
        <f aca="true" t="shared" si="2" ref="F49:F57">C49-D49</f>
        <v>0</v>
      </c>
    </row>
    <row r="50" spans="1:6" ht="38.25" hidden="1">
      <c r="A50" s="5" t="s">
        <v>225</v>
      </c>
      <c r="B50" s="3" t="s">
        <v>86</v>
      </c>
      <c r="C50" s="3">
        <v>4957</v>
      </c>
      <c r="D50" s="3">
        <v>2859</v>
      </c>
      <c r="E50" s="20">
        <f aca="true" t="shared" si="3" ref="E50:E57">C50/D50*100</f>
        <v>173.3823015040224</v>
      </c>
      <c r="F50" s="19">
        <f t="shared" si="2"/>
        <v>2098</v>
      </c>
    </row>
    <row r="51" spans="1:6" ht="12.75" hidden="1">
      <c r="A51" s="5" t="s">
        <v>193</v>
      </c>
      <c r="B51" s="3" t="s">
        <v>86</v>
      </c>
      <c r="C51" s="3">
        <v>523019</v>
      </c>
      <c r="D51" s="3">
        <v>355581</v>
      </c>
      <c r="E51" s="20">
        <f t="shared" si="3"/>
        <v>147.0885677243722</v>
      </c>
      <c r="F51" s="19">
        <f t="shared" si="2"/>
        <v>167438</v>
      </c>
    </row>
    <row r="52" spans="1:6" ht="12.75" hidden="1">
      <c r="A52" s="5" t="s">
        <v>6</v>
      </c>
      <c r="B52" s="3" t="s">
        <v>13</v>
      </c>
      <c r="C52" s="3"/>
      <c r="D52" s="3"/>
      <c r="E52" s="20" t="e">
        <f t="shared" si="3"/>
        <v>#DIV/0!</v>
      </c>
      <c r="F52" s="19">
        <f t="shared" si="2"/>
        <v>0</v>
      </c>
    </row>
    <row r="53" spans="1:6" ht="25.5" hidden="1">
      <c r="A53" s="5" t="s">
        <v>199</v>
      </c>
      <c r="B53" s="3" t="s">
        <v>13</v>
      </c>
      <c r="C53" s="3"/>
      <c r="D53" s="3"/>
      <c r="E53" s="20" t="e">
        <f t="shared" si="3"/>
        <v>#DIV/0!</v>
      </c>
      <c r="F53" s="19">
        <f t="shared" si="2"/>
        <v>0</v>
      </c>
    </row>
    <row r="54" spans="1:6" ht="51" hidden="1">
      <c r="A54" s="5" t="s">
        <v>194</v>
      </c>
      <c r="B54" s="3" t="s">
        <v>13</v>
      </c>
      <c r="C54" s="3"/>
      <c r="D54" s="3"/>
      <c r="E54" s="20" t="e">
        <f t="shared" si="3"/>
        <v>#DIV/0!</v>
      </c>
      <c r="F54" s="19">
        <f t="shared" si="2"/>
        <v>0</v>
      </c>
    </row>
    <row r="55" spans="1:6" ht="12.75" hidden="1">
      <c r="A55" s="5" t="s">
        <v>200</v>
      </c>
      <c r="B55" s="3" t="s">
        <v>86</v>
      </c>
      <c r="C55" s="3"/>
      <c r="D55" s="3"/>
      <c r="E55" s="20" t="e">
        <f t="shared" si="3"/>
        <v>#DIV/0!</v>
      </c>
      <c r="F55" s="19">
        <f t="shared" si="2"/>
        <v>0</v>
      </c>
    </row>
    <row r="56" spans="1:6" ht="12.75" hidden="1">
      <c r="A56" s="5" t="s">
        <v>201</v>
      </c>
      <c r="B56" s="3" t="s">
        <v>13</v>
      </c>
      <c r="C56" s="3"/>
      <c r="D56" s="3"/>
      <c r="E56" s="20" t="e">
        <f t="shared" si="3"/>
        <v>#DIV/0!</v>
      </c>
      <c r="F56" s="19">
        <f t="shared" si="2"/>
        <v>0</v>
      </c>
    </row>
    <row r="57" spans="1:6" ht="38.25" hidden="1">
      <c r="A57" s="5" t="s">
        <v>195</v>
      </c>
      <c r="B57" s="3" t="s">
        <v>13</v>
      </c>
      <c r="C57" s="3"/>
      <c r="D57" s="3"/>
      <c r="E57" s="20" t="e">
        <f t="shared" si="3"/>
        <v>#DIV/0!</v>
      </c>
      <c r="F57" s="19">
        <f t="shared" si="2"/>
        <v>0</v>
      </c>
    </row>
    <row r="58" spans="1:6" ht="51" hidden="1">
      <c r="A58" s="5" t="s">
        <v>122</v>
      </c>
      <c r="B58" s="3" t="s">
        <v>13</v>
      </c>
      <c r="C58" s="3"/>
      <c r="D58" s="3"/>
      <c r="E58" s="20"/>
      <c r="F58" s="19"/>
    </row>
    <row r="59" spans="1:6" ht="12.75" hidden="1">
      <c r="A59" s="5" t="s">
        <v>128</v>
      </c>
      <c r="B59" s="3" t="s">
        <v>13</v>
      </c>
      <c r="C59" s="3"/>
      <c r="D59" s="3"/>
      <c r="E59" s="20"/>
      <c r="F59" s="19"/>
    </row>
    <row r="60" spans="1:6" ht="25.5" hidden="1">
      <c r="A60" s="95" t="s">
        <v>196</v>
      </c>
      <c r="B60" s="3" t="s">
        <v>13</v>
      </c>
      <c r="C60" s="3"/>
      <c r="D60" s="3"/>
      <c r="E60" s="20" t="e">
        <f>C60/D60*100</f>
        <v>#DIV/0!</v>
      </c>
      <c r="F60" s="19">
        <f>C60-D60</f>
        <v>0</v>
      </c>
    </row>
    <row r="61" spans="1:6" ht="38.25" hidden="1">
      <c r="A61" s="95" t="s">
        <v>197</v>
      </c>
      <c r="B61" s="3" t="s">
        <v>13</v>
      </c>
      <c r="C61" s="3"/>
      <c r="D61" s="3"/>
      <c r="E61" s="20" t="e">
        <f>C61/D61*100</f>
        <v>#DIV/0!</v>
      </c>
      <c r="F61" s="19">
        <f>C61-D61</f>
        <v>0</v>
      </c>
    </row>
    <row r="62" spans="1:6" ht="25.5" hidden="1">
      <c r="A62" s="95" t="s">
        <v>252</v>
      </c>
      <c r="B62" s="3" t="s">
        <v>13</v>
      </c>
      <c r="C62" s="3">
        <v>164203</v>
      </c>
      <c r="D62" s="3">
        <v>156220</v>
      </c>
      <c r="E62" s="20">
        <v>123</v>
      </c>
      <c r="F62" s="19">
        <v>29182</v>
      </c>
    </row>
    <row r="63" spans="1:6" ht="12.75" hidden="1">
      <c r="A63" s="95" t="s">
        <v>6</v>
      </c>
      <c r="B63" s="3" t="s">
        <v>13</v>
      </c>
      <c r="C63" s="3">
        <v>33480</v>
      </c>
      <c r="D63" s="3">
        <v>36066</v>
      </c>
      <c r="E63" s="20">
        <v>131.3</v>
      </c>
      <c r="F63" s="19">
        <v>8450</v>
      </c>
    </row>
    <row r="64" spans="1:6" ht="25.5" hidden="1">
      <c r="A64" s="95" t="s">
        <v>199</v>
      </c>
      <c r="B64" s="3" t="s">
        <v>13</v>
      </c>
      <c r="C64" s="3">
        <v>3444</v>
      </c>
      <c r="D64" s="3">
        <v>3426</v>
      </c>
      <c r="E64" s="20">
        <v>92.9</v>
      </c>
      <c r="F64" s="19">
        <v>-262</v>
      </c>
    </row>
    <row r="65" spans="1:6" ht="51" hidden="1">
      <c r="A65" s="95" t="s">
        <v>253</v>
      </c>
      <c r="B65" s="3" t="s">
        <v>13</v>
      </c>
      <c r="C65" s="3">
        <v>28</v>
      </c>
      <c r="D65" s="3">
        <v>84</v>
      </c>
      <c r="E65" s="20">
        <v>33.3</v>
      </c>
      <c r="F65" s="19">
        <v>-56</v>
      </c>
    </row>
    <row r="66" spans="1:6" ht="12.75" hidden="1">
      <c r="A66" s="95" t="s">
        <v>200</v>
      </c>
      <c r="B66" s="3" t="s">
        <v>13</v>
      </c>
      <c r="C66" s="3">
        <v>4700</v>
      </c>
      <c r="D66" s="3">
        <v>3765</v>
      </c>
      <c r="E66" s="20">
        <v>124.8</v>
      </c>
      <c r="F66" s="19">
        <v>935</v>
      </c>
    </row>
    <row r="67" spans="1:6" ht="12.75" hidden="1">
      <c r="A67" s="95" t="s">
        <v>201</v>
      </c>
      <c r="B67" s="3" t="s">
        <v>13</v>
      </c>
      <c r="C67" s="3">
        <v>2754</v>
      </c>
      <c r="D67" s="3">
        <v>2832</v>
      </c>
      <c r="E67" s="20">
        <v>97.2</v>
      </c>
      <c r="F67" s="19">
        <v>-78</v>
      </c>
    </row>
    <row r="68" spans="1:6" ht="38.25" hidden="1">
      <c r="A68" s="95" t="s">
        <v>235</v>
      </c>
      <c r="B68" s="3" t="s">
        <v>13</v>
      </c>
      <c r="C68" s="3">
        <v>844</v>
      </c>
      <c r="D68" s="3">
        <v>441</v>
      </c>
      <c r="E68" s="20">
        <v>191.3</v>
      </c>
      <c r="F68" s="19">
        <v>403</v>
      </c>
    </row>
    <row r="69" spans="1:6" ht="12.75" hidden="1">
      <c r="A69" s="95" t="s">
        <v>236</v>
      </c>
      <c r="B69" s="3" t="s">
        <v>13</v>
      </c>
      <c r="C69" s="3">
        <v>1836</v>
      </c>
      <c r="D69" s="3">
        <v>1819</v>
      </c>
      <c r="E69" s="20">
        <v>101</v>
      </c>
      <c r="F69" s="19">
        <v>17</v>
      </c>
    </row>
    <row r="70" spans="1:6" ht="25.5" hidden="1">
      <c r="A70" s="95" t="s">
        <v>196</v>
      </c>
      <c r="B70" s="3" t="s">
        <v>13</v>
      </c>
      <c r="C70" s="3">
        <v>15219</v>
      </c>
      <c r="D70" s="3">
        <v>17158</v>
      </c>
      <c r="E70" s="20">
        <v>88.7</v>
      </c>
      <c r="F70" s="19">
        <v>-1939</v>
      </c>
    </row>
    <row r="71" spans="1:6" ht="38.25" hidden="1">
      <c r="A71" s="95" t="s">
        <v>197</v>
      </c>
      <c r="B71" s="3" t="s">
        <v>13</v>
      </c>
      <c r="C71" s="3">
        <v>353</v>
      </c>
      <c r="D71" s="3">
        <v>239</v>
      </c>
      <c r="E71" s="20">
        <v>147.3</v>
      </c>
      <c r="F71" s="19">
        <v>114</v>
      </c>
    </row>
    <row r="72" spans="1:6" ht="51">
      <c r="A72" s="136" t="s">
        <v>263</v>
      </c>
      <c r="B72" s="119" t="s">
        <v>86</v>
      </c>
      <c r="C72" s="141">
        <v>278544.7</v>
      </c>
      <c r="D72" s="141">
        <v>233990.4</v>
      </c>
      <c r="E72" s="116">
        <v>119</v>
      </c>
      <c r="F72" s="117">
        <v>44554.3</v>
      </c>
    </row>
    <row r="73" spans="1:6" ht="38.25" hidden="1">
      <c r="A73" s="136" t="s">
        <v>258</v>
      </c>
      <c r="B73" s="119" t="s">
        <v>86</v>
      </c>
      <c r="C73" s="119">
        <v>9958.3</v>
      </c>
      <c r="D73" s="119">
        <v>10354.4</v>
      </c>
      <c r="E73" s="116">
        <v>96.2</v>
      </c>
      <c r="F73" s="117">
        <v>-396.1</v>
      </c>
    </row>
    <row r="74" spans="1:6" ht="33" customHeight="1">
      <c r="A74" s="136" t="s">
        <v>209</v>
      </c>
      <c r="B74" s="131"/>
      <c r="C74" s="131"/>
      <c r="D74" s="131"/>
      <c r="E74" s="132"/>
      <c r="F74" s="133"/>
    </row>
    <row r="75" spans="1:6" ht="12.75">
      <c r="A75" s="95" t="s">
        <v>210</v>
      </c>
      <c r="B75" s="3" t="s">
        <v>14</v>
      </c>
      <c r="C75" s="3">
        <v>236.6</v>
      </c>
      <c r="D75" s="3">
        <v>292.6</v>
      </c>
      <c r="E75" s="20">
        <v>80.8</v>
      </c>
      <c r="F75" s="19">
        <v>-56</v>
      </c>
    </row>
    <row r="76" spans="1:6" ht="12.75">
      <c r="A76" s="95" t="s">
        <v>211</v>
      </c>
      <c r="B76" s="3" t="s">
        <v>14</v>
      </c>
      <c r="C76" s="3">
        <v>15687.3</v>
      </c>
      <c r="D76" s="3">
        <v>13856.4</v>
      </c>
      <c r="E76" s="20">
        <v>113</v>
      </c>
      <c r="F76" s="19">
        <v>1830.9</v>
      </c>
    </row>
    <row r="77" spans="1:6" ht="32.25" customHeight="1">
      <c r="A77" s="136" t="s">
        <v>230</v>
      </c>
      <c r="B77" s="131"/>
      <c r="C77" s="131"/>
      <c r="D77" s="131"/>
      <c r="E77" s="132"/>
      <c r="F77" s="133"/>
    </row>
    <row r="78" spans="1:6" ht="12.75">
      <c r="A78" s="95" t="s">
        <v>216</v>
      </c>
      <c r="B78" s="3" t="s">
        <v>223</v>
      </c>
      <c r="C78" s="3">
        <v>9093</v>
      </c>
      <c r="D78" s="3">
        <v>8411</v>
      </c>
      <c r="E78" s="20">
        <v>108</v>
      </c>
      <c r="F78" s="19">
        <v>682</v>
      </c>
    </row>
    <row r="79" spans="1:6" ht="12.75">
      <c r="A79" s="95" t="s">
        <v>217</v>
      </c>
      <c r="B79" s="3" t="s">
        <v>223</v>
      </c>
      <c r="C79" s="3">
        <v>4184</v>
      </c>
      <c r="D79" s="3">
        <v>3882</v>
      </c>
      <c r="E79" s="20">
        <v>107.7</v>
      </c>
      <c r="F79" s="19">
        <v>302</v>
      </c>
    </row>
    <row r="80" spans="1:6" ht="12.75">
      <c r="A80" s="95" t="s">
        <v>254</v>
      </c>
      <c r="B80" s="3" t="s">
        <v>221</v>
      </c>
      <c r="C80" s="3">
        <v>3993</v>
      </c>
      <c r="D80" s="3">
        <v>3808</v>
      </c>
      <c r="E80" s="20">
        <v>104.8</v>
      </c>
      <c r="F80" s="19">
        <v>185</v>
      </c>
    </row>
    <row r="81" spans="1:6" ht="56.25" customHeight="1">
      <c r="A81" s="114" t="s">
        <v>231</v>
      </c>
      <c r="B81" s="119" t="s">
        <v>13</v>
      </c>
      <c r="C81" s="119">
        <v>319866</v>
      </c>
      <c r="D81" s="119">
        <v>278250.9</v>
      </c>
      <c r="E81" s="116">
        <v>114.9</v>
      </c>
      <c r="F81" s="117">
        <v>41615</v>
      </c>
    </row>
    <row r="82" spans="1:6" ht="12.75" hidden="1">
      <c r="A82" s="107"/>
      <c r="B82" s="76"/>
      <c r="C82" s="73"/>
      <c r="D82" s="73"/>
      <c r="E82" s="74"/>
      <c r="F82" s="75"/>
    </row>
    <row r="83" spans="1:6" ht="12.75" hidden="1">
      <c r="A83" s="107"/>
      <c r="B83" s="76"/>
      <c r="C83" s="73"/>
      <c r="D83" s="73"/>
      <c r="E83" s="74"/>
      <c r="F83" s="75"/>
    </row>
    <row r="84" spans="1:6" ht="12.75" hidden="1">
      <c r="A84" s="107"/>
      <c r="B84" s="76"/>
      <c r="C84" s="73"/>
      <c r="D84" s="73"/>
      <c r="E84" s="74"/>
      <c r="F84" s="75"/>
    </row>
    <row r="85" spans="1:6" ht="38.25" hidden="1">
      <c r="A85" s="5" t="s">
        <v>192</v>
      </c>
      <c r="B85" s="3" t="s">
        <v>13</v>
      </c>
      <c r="C85" s="3">
        <v>136210.9</v>
      </c>
      <c r="D85" s="3">
        <v>135011.7</v>
      </c>
      <c r="E85" s="20">
        <v>100.9</v>
      </c>
      <c r="F85" s="19">
        <v>1199.2</v>
      </c>
    </row>
    <row r="86" spans="1:6" ht="12.75" hidden="1">
      <c r="A86" s="5" t="s">
        <v>168</v>
      </c>
      <c r="B86" s="3" t="s">
        <v>13</v>
      </c>
      <c r="C86" s="3"/>
      <c r="D86" s="3"/>
      <c r="E86" s="20"/>
      <c r="F86" s="19"/>
    </row>
    <row r="87" spans="1:6" ht="12.75" hidden="1">
      <c r="A87" s="5" t="s">
        <v>193</v>
      </c>
      <c r="B87" s="3" t="s">
        <v>13</v>
      </c>
      <c r="C87" s="3">
        <v>132962.3</v>
      </c>
      <c r="D87" s="3">
        <v>129471</v>
      </c>
      <c r="E87" s="20">
        <v>102.7</v>
      </c>
      <c r="F87" s="19">
        <v>3491.3</v>
      </c>
    </row>
    <row r="88" spans="1:6" ht="12.75" hidden="1">
      <c r="A88" s="5" t="s">
        <v>6</v>
      </c>
      <c r="B88" s="3" t="s">
        <v>13</v>
      </c>
      <c r="C88" s="3">
        <v>21589.4</v>
      </c>
      <c r="D88" s="3">
        <v>21005.1</v>
      </c>
      <c r="E88" s="20">
        <v>102.8</v>
      </c>
      <c r="F88" s="19">
        <v>584.3</v>
      </c>
    </row>
    <row r="89" spans="1:6" ht="12.75" hidden="1">
      <c r="A89" s="5" t="s">
        <v>163</v>
      </c>
      <c r="B89" s="3" t="s">
        <v>13</v>
      </c>
      <c r="C89" s="3">
        <v>3493.5</v>
      </c>
      <c r="D89" s="3">
        <v>2842.5</v>
      </c>
      <c r="E89" s="20">
        <v>122.9</v>
      </c>
      <c r="F89" s="19">
        <v>651</v>
      </c>
    </row>
    <row r="90" spans="1:6" ht="51" hidden="1">
      <c r="A90" s="5" t="s">
        <v>203</v>
      </c>
      <c r="B90" s="3" t="s">
        <v>13</v>
      </c>
      <c r="C90" s="3">
        <v>17785.2</v>
      </c>
      <c r="D90" s="3">
        <v>15698.3</v>
      </c>
      <c r="E90" s="20">
        <v>113.3</v>
      </c>
      <c r="F90" s="19">
        <v>2086.9</v>
      </c>
    </row>
    <row r="91" spans="1:6" ht="12.75" hidden="1">
      <c r="A91" s="5" t="s">
        <v>202</v>
      </c>
      <c r="B91" s="3" t="s">
        <v>13</v>
      </c>
      <c r="C91" s="3">
        <v>3569.1</v>
      </c>
      <c r="D91" s="3">
        <v>2386.6</v>
      </c>
      <c r="E91" s="20">
        <v>149.5</v>
      </c>
      <c r="F91" s="19">
        <v>1182.5</v>
      </c>
    </row>
    <row r="92" spans="1:6" ht="12.75" hidden="1">
      <c r="A92" s="5" t="s">
        <v>201</v>
      </c>
      <c r="B92" s="3" t="s">
        <v>13</v>
      </c>
      <c r="C92" s="3">
        <v>5662.2</v>
      </c>
      <c r="D92" s="3">
        <v>5043.5</v>
      </c>
      <c r="E92" s="20">
        <v>112.3</v>
      </c>
      <c r="F92" s="19">
        <v>618.7</v>
      </c>
    </row>
    <row r="93" spans="1:6" ht="38.25" hidden="1">
      <c r="A93" s="5" t="s">
        <v>9</v>
      </c>
      <c r="B93" s="3" t="s">
        <v>13</v>
      </c>
      <c r="C93" s="3">
        <v>3013.1</v>
      </c>
      <c r="D93" s="3">
        <v>2369.1</v>
      </c>
      <c r="E93" s="20">
        <v>127.2</v>
      </c>
      <c r="F93" s="19">
        <v>644</v>
      </c>
    </row>
    <row r="94" spans="1:6" ht="51" hidden="1">
      <c r="A94" s="5" t="s">
        <v>122</v>
      </c>
      <c r="B94" s="3" t="s">
        <v>13</v>
      </c>
      <c r="C94" s="3">
        <v>79672.7</v>
      </c>
      <c r="D94" s="3">
        <v>69940.9</v>
      </c>
      <c r="E94" s="20">
        <v>113.9</v>
      </c>
      <c r="F94" s="19">
        <v>9731.8</v>
      </c>
    </row>
    <row r="95" spans="1:6" ht="12.75" hidden="1">
      <c r="A95" s="5" t="s">
        <v>10</v>
      </c>
      <c r="B95" s="3" t="s">
        <v>13</v>
      </c>
      <c r="C95" s="3">
        <v>135983.5</v>
      </c>
      <c r="D95" s="3">
        <v>75239</v>
      </c>
      <c r="E95" s="20">
        <v>180.7</v>
      </c>
      <c r="F95" s="19">
        <v>60744.5</v>
      </c>
    </row>
    <row r="96" spans="1:6" ht="25.5" hidden="1">
      <c r="A96" s="95" t="s">
        <v>196</v>
      </c>
      <c r="B96" s="3" t="s">
        <v>13</v>
      </c>
      <c r="C96" s="3">
        <v>49401.1</v>
      </c>
      <c r="D96" s="3">
        <v>41263.5</v>
      </c>
      <c r="E96" s="20">
        <v>119.7</v>
      </c>
      <c r="F96" s="19">
        <v>8137.6</v>
      </c>
    </row>
    <row r="97" spans="1:6" ht="38.25" hidden="1">
      <c r="A97" s="95" t="s">
        <v>197</v>
      </c>
      <c r="B97" s="3" t="s">
        <v>13</v>
      </c>
      <c r="C97" s="3">
        <v>14353.9</v>
      </c>
      <c r="D97" s="3">
        <v>11853.9</v>
      </c>
      <c r="E97" s="20">
        <v>121.1</v>
      </c>
      <c r="F97" s="19">
        <v>2500</v>
      </c>
    </row>
    <row r="98" spans="1:6" ht="68.25" customHeight="1">
      <c r="A98" s="120" t="s">
        <v>232</v>
      </c>
      <c r="B98" s="115" t="s">
        <v>18</v>
      </c>
      <c r="C98" s="119">
        <v>25313.8</v>
      </c>
      <c r="D98" s="121">
        <v>21741.7</v>
      </c>
      <c r="E98" s="61">
        <v>116.4</v>
      </c>
      <c r="F98" s="122">
        <v>3572.1</v>
      </c>
    </row>
    <row r="99" spans="1:6" ht="12.75" hidden="1">
      <c r="A99" s="16" t="s">
        <v>15</v>
      </c>
      <c r="B99" s="7"/>
      <c r="C99" s="3"/>
      <c r="D99" s="3"/>
      <c r="E99" s="20"/>
      <c r="F99" s="19"/>
    </row>
    <row r="100" spans="1:6" ht="27" customHeight="1" hidden="1">
      <c r="A100" s="5" t="s">
        <v>204</v>
      </c>
      <c r="B100" s="14" t="s">
        <v>12</v>
      </c>
      <c r="C100" s="20">
        <v>14852.3</v>
      </c>
      <c r="D100" s="20">
        <v>12868.7</v>
      </c>
      <c r="E100" s="20">
        <v>115.4</v>
      </c>
      <c r="F100" s="19">
        <v>1983</v>
      </c>
    </row>
    <row r="101" spans="1:6" ht="25.5" hidden="1">
      <c r="A101" s="16" t="s">
        <v>226</v>
      </c>
      <c r="B101" s="14" t="s">
        <v>12</v>
      </c>
      <c r="C101" s="3">
        <v>17525</v>
      </c>
      <c r="D101" s="3">
        <v>14024.7</v>
      </c>
      <c r="E101" s="20">
        <v>125</v>
      </c>
      <c r="F101" s="19">
        <v>3500.3</v>
      </c>
    </row>
    <row r="102" spans="1:6" ht="12.75" hidden="1">
      <c r="A102" s="16" t="s">
        <v>205</v>
      </c>
      <c r="B102" s="14" t="s">
        <v>12</v>
      </c>
      <c r="C102" s="3">
        <v>18540.3</v>
      </c>
      <c r="D102" s="3">
        <v>17715.5</v>
      </c>
      <c r="E102" s="20">
        <v>104.7</v>
      </c>
      <c r="F102" s="19">
        <f aca="true" t="shared" si="4" ref="F102:F111">C102-D102</f>
        <v>824.7999999999993</v>
      </c>
    </row>
    <row r="103" spans="1:6" ht="25.5" hidden="1">
      <c r="A103" s="16" t="s">
        <v>206</v>
      </c>
      <c r="B103" s="14" t="s">
        <v>12</v>
      </c>
      <c r="C103" s="3">
        <v>13688.5</v>
      </c>
      <c r="D103" s="3">
        <v>9678.5</v>
      </c>
      <c r="E103" s="20">
        <f aca="true" t="shared" si="5" ref="E103:E111">C103/D103*100</f>
        <v>141.43204008885675</v>
      </c>
      <c r="F103" s="19">
        <f t="shared" si="4"/>
        <v>4010</v>
      </c>
    </row>
    <row r="104" spans="1:6" ht="12.75" hidden="1">
      <c r="A104" s="16" t="s">
        <v>123</v>
      </c>
      <c r="B104" s="14" t="s">
        <v>12</v>
      </c>
      <c r="C104" s="3">
        <v>14828</v>
      </c>
      <c r="D104" s="3">
        <v>13417.5</v>
      </c>
      <c r="E104" s="20">
        <f t="shared" si="5"/>
        <v>110.5123905347494</v>
      </c>
      <c r="F104" s="19">
        <f t="shared" si="4"/>
        <v>1410.5</v>
      </c>
    </row>
    <row r="105" spans="1:6" ht="12.75" hidden="1">
      <c r="A105" s="16" t="s">
        <v>189</v>
      </c>
      <c r="B105" s="14" t="s">
        <v>12</v>
      </c>
      <c r="C105" s="20">
        <v>11895.2</v>
      </c>
      <c r="D105" s="20">
        <v>10427.2</v>
      </c>
      <c r="E105" s="20">
        <f t="shared" si="5"/>
        <v>114.07856375632961</v>
      </c>
      <c r="F105" s="19">
        <f t="shared" si="4"/>
        <v>1468</v>
      </c>
    </row>
    <row r="106" spans="1:6" ht="12.75" hidden="1">
      <c r="A106" s="16" t="s">
        <v>201</v>
      </c>
      <c r="B106" s="14" t="s">
        <v>12</v>
      </c>
      <c r="C106" s="20">
        <v>11384.6</v>
      </c>
      <c r="D106" s="20">
        <v>10232.7</v>
      </c>
      <c r="E106" s="20">
        <f t="shared" si="5"/>
        <v>111.25704848182787</v>
      </c>
      <c r="F106" s="19">
        <f t="shared" si="4"/>
        <v>1151.8999999999996</v>
      </c>
    </row>
    <row r="107" spans="1:6" ht="51" hidden="1">
      <c r="A107" s="16" t="s">
        <v>122</v>
      </c>
      <c r="B107" s="14" t="s">
        <v>12</v>
      </c>
      <c r="C107" s="3">
        <v>27803.6</v>
      </c>
      <c r="D107" s="3">
        <v>24635.3</v>
      </c>
      <c r="E107" s="20">
        <f t="shared" si="5"/>
        <v>112.86081354803879</v>
      </c>
      <c r="F107" s="19">
        <f t="shared" si="4"/>
        <v>3168.2999999999993</v>
      </c>
    </row>
    <row r="108" spans="1:6" ht="12.75" hidden="1">
      <c r="A108" s="16" t="s">
        <v>128</v>
      </c>
      <c r="B108" s="14" t="s">
        <v>12</v>
      </c>
      <c r="C108" s="3">
        <v>15059.1</v>
      </c>
      <c r="D108" s="3">
        <v>15330.3</v>
      </c>
      <c r="E108" s="20">
        <f t="shared" si="5"/>
        <v>98.23095438445432</v>
      </c>
      <c r="F108" s="19">
        <f t="shared" si="4"/>
        <v>-271.1999999999989</v>
      </c>
    </row>
    <row r="109" spans="1:6" ht="25.5" hidden="1">
      <c r="A109" s="16" t="s">
        <v>207</v>
      </c>
      <c r="B109" s="14" t="s">
        <v>18</v>
      </c>
      <c r="C109" s="3">
        <v>12879.6</v>
      </c>
      <c r="D109" s="3">
        <v>10243.3</v>
      </c>
      <c r="E109" s="20">
        <f t="shared" si="5"/>
        <v>125.73682309412007</v>
      </c>
      <c r="F109" s="19">
        <f t="shared" si="4"/>
        <v>2636.300000000001</v>
      </c>
    </row>
    <row r="110" spans="1:6" ht="12.75" hidden="1">
      <c r="A110" s="16" t="s">
        <v>129</v>
      </c>
      <c r="B110" s="14" t="s">
        <v>12</v>
      </c>
      <c r="C110" s="20">
        <v>9969</v>
      </c>
      <c r="D110" s="20">
        <v>7196.6</v>
      </c>
      <c r="E110" s="20">
        <f t="shared" si="5"/>
        <v>138.52374732512575</v>
      </c>
      <c r="F110" s="19">
        <f t="shared" si="4"/>
        <v>2772.3999999999996</v>
      </c>
    </row>
    <row r="111" spans="1:6" ht="16.5" customHeight="1" hidden="1">
      <c r="A111" s="107" t="s">
        <v>187</v>
      </c>
      <c r="B111" s="113" t="s">
        <v>12</v>
      </c>
      <c r="C111" s="101">
        <v>23830</v>
      </c>
      <c r="D111" s="101">
        <v>22481</v>
      </c>
      <c r="E111" s="101">
        <f t="shared" si="5"/>
        <v>106.00062274809838</v>
      </c>
      <c r="F111" s="102">
        <f t="shared" si="4"/>
        <v>1349</v>
      </c>
    </row>
    <row r="112" spans="1:6" ht="12.75" hidden="1">
      <c r="A112" s="107"/>
      <c r="B112" s="14"/>
      <c r="C112" s="101"/>
      <c r="D112" s="101"/>
      <c r="E112" s="101"/>
      <c r="F112" s="102"/>
    </row>
    <row r="113" spans="1:6" ht="12.75">
      <c r="A113" s="107" t="s">
        <v>264</v>
      </c>
      <c r="B113" s="14" t="s">
        <v>18</v>
      </c>
      <c r="C113" s="101">
        <v>29661.9</v>
      </c>
      <c r="D113" s="101">
        <v>26788</v>
      </c>
      <c r="E113" s="101">
        <v>110.7</v>
      </c>
      <c r="F113" s="102">
        <v>2874</v>
      </c>
    </row>
    <row r="114" spans="1:12" s="118" customFormat="1" ht="67.5" customHeight="1">
      <c r="A114" s="114" t="s">
        <v>233</v>
      </c>
      <c r="B114" s="115" t="s">
        <v>66</v>
      </c>
      <c r="C114" s="116">
        <v>2206</v>
      </c>
      <c r="D114" s="116">
        <v>2225</v>
      </c>
      <c r="E114" s="116">
        <v>99.1</v>
      </c>
      <c r="F114" s="117">
        <v>-19</v>
      </c>
      <c r="G114" s="72"/>
      <c r="H114" s="72"/>
      <c r="I114" s="72"/>
      <c r="K114" s="72"/>
      <c r="L114" s="72"/>
    </row>
    <row r="115" spans="1:6" ht="51" hidden="1">
      <c r="A115" s="107" t="s">
        <v>191</v>
      </c>
      <c r="B115" s="14" t="s">
        <v>190</v>
      </c>
      <c r="C115" s="101">
        <v>344666.1</v>
      </c>
      <c r="D115" s="101">
        <v>273840.1</v>
      </c>
      <c r="E115" s="101">
        <v>125.9</v>
      </c>
      <c r="F115" s="102">
        <v>70826</v>
      </c>
    </row>
    <row r="116" spans="1:6" ht="25.5" hidden="1">
      <c r="A116" s="94" t="s">
        <v>227</v>
      </c>
      <c r="B116" s="113" t="s">
        <v>66</v>
      </c>
      <c r="C116" s="103">
        <v>757</v>
      </c>
      <c r="D116" s="103">
        <v>860</v>
      </c>
      <c r="E116" s="103">
        <v>88</v>
      </c>
      <c r="F116" s="104">
        <v>-103</v>
      </c>
    </row>
    <row r="117" spans="1:6" ht="12.75" hidden="1">
      <c r="A117" s="94" t="s">
        <v>229</v>
      </c>
      <c r="B117" s="113" t="s">
        <v>66</v>
      </c>
      <c r="C117" s="103">
        <v>741</v>
      </c>
      <c r="D117" s="103">
        <v>828</v>
      </c>
      <c r="E117" s="103">
        <v>89.5</v>
      </c>
      <c r="F117" s="104">
        <v>-87</v>
      </c>
    </row>
    <row r="118" spans="1:6" ht="12.75" hidden="1">
      <c r="A118" s="94" t="s">
        <v>205</v>
      </c>
      <c r="B118" s="113" t="s">
        <v>66</v>
      </c>
      <c r="C118" s="103">
        <v>98</v>
      </c>
      <c r="D118" s="103">
        <v>101</v>
      </c>
      <c r="E118" s="103">
        <v>97</v>
      </c>
      <c r="F118" s="104">
        <v>-3</v>
      </c>
    </row>
    <row r="119" spans="1:6" ht="25.5" hidden="1">
      <c r="A119" s="94" t="s">
        <v>206</v>
      </c>
      <c r="B119" s="113" t="s">
        <v>66</v>
      </c>
      <c r="C119" s="103">
        <v>23</v>
      </c>
      <c r="D119" s="103">
        <v>24</v>
      </c>
      <c r="E119" s="103">
        <v>95.8</v>
      </c>
      <c r="F119" s="104">
        <v>-1</v>
      </c>
    </row>
    <row r="120" spans="1:6" ht="12.75" hidden="1">
      <c r="A120" s="94" t="s">
        <v>123</v>
      </c>
      <c r="B120" s="113" t="s">
        <v>66</v>
      </c>
      <c r="C120" s="103">
        <v>102</v>
      </c>
      <c r="D120" s="103">
        <v>99</v>
      </c>
      <c r="E120" s="103">
        <v>103</v>
      </c>
      <c r="F120" s="104">
        <v>3</v>
      </c>
    </row>
    <row r="121" spans="1:6" ht="12.75" hidden="1">
      <c r="A121" s="94" t="s">
        <v>189</v>
      </c>
      <c r="B121" s="113" t="s">
        <v>66</v>
      </c>
      <c r="C121" s="103">
        <v>24</v>
      </c>
      <c r="D121" s="103">
        <v>19</v>
      </c>
      <c r="E121" s="103">
        <v>126.3</v>
      </c>
      <c r="F121" s="104">
        <v>5</v>
      </c>
    </row>
    <row r="122" spans="1:6" ht="12.75" hidden="1">
      <c r="A122" s="94" t="s">
        <v>201</v>
      </c>
      <c r="B122" s="113" t="s">
        <v>66</v>
      </c>
      <c r="C122" s="103">
        <v>43</v>
      </c>
      <c r="D122" s="103">
        <v>42</v>
      </c>
      <c r="E122" s="103">
        <v>102.4</v>
      </c>
      <c r="F122" s="104">
        <v>1</v>
      </c>
    </row>
    <row r="123" spans="1:6" ht="51" hidden="1">
      <c r="A123" s="94" t="s">
        <v>122</v>
      </c>
      <c r="B123" s="113" t="s">
        <v>66</v>
      </c>
      <c r="C123" s="103">
        <v>247</v>
      </c>
      <c r="D123" s="103">
        <v>244</v>
      </c>
      <c r="E123" s="103">
        <v>101.2</v>
      </c>
      <c r="F123" s="104">
        <v>3</v>
      </c>
    </row>
    <row r="124" spans="1:6" ht="12.75" hidden="1">
      <c r="A124" s="94" t="s">
        <v>128</v>
      </c>
      <c r="B124" s="113" t="s">
        <v>66</v>
      </c>
      <c r="C124" s="103">
        <v>789</v>
      </c>
      <c r="D124" s="103">
        <v>422</v>
      </c>
      <c r="E124" s="103">
        <v>187</v>
      </c>
      <c r="F124" s="104">
        <v>367</v>
      </c>
    </row>
    <row r="125" spans="1:6" ht="25.5" hidden="1">
      <c r="A125" s="94" t="s">
        <v>207</v>
      </c>
      <c r="B125" s="113" t="s">
        <v>66</v>
      </c>
      <c r="C125" s="103">
        <v>328</v>
      </c>
      <c r="D125" s="103">
        <v>341</v>
      </c>
      <c r="E125" s="103">
        <v>96.2</v>
      </c>
      <c r="F125" s="104">
        <v>-13</v>
      </c>
    </row>
    <row r="126" spans="1:6" ht="12.75" hidden="1">
      <c r="A126" s="94" t="s">
        <v>129</v>
      </c>
      <c r="B126" s="113" t="s">
        <v>66</v>
      </c>
      <c r="C126" s="103">
        <v>101</v>
      </c>
      <c r="D126" s="103">
        <v>112</v>
      </c>
      <c r="E126" s="103">
        <v>90.2</v>
      </c>
      <c r="F126" s="104">
        <v>-11</v>
      </c>
    </row>
    <row r="127" spans="1:6" ht="29.25" customHeight="1" hidden="1">
      <c r="A127" s="2" t="s">
        <v>16</v>
      </c>
      <c r="B127" s="14" t="s">
        <v>19</v>
      </c>
      <c r="C127" s="3">
        <v>9276</v>
      </c>
      <c r="D127" s="3">
        <v>9276</v>
      </c>
      <c r="E127" s="20">
        <f>C127/D127*100</f>
        <v>100</v>
      </c>
      <c r="F127" s="19">
        <f>C127-D127</f>
        <v>0</v>
      </c>
    </row>
    <row r="128" spans="1:6" ht="12.75" hidden="1">
      <c r="A128" s="2"/>
      <c r="B128" s="14"/>
      <c r="C128" s="3"/>
      <c r="D128" s="3"/>
      <c r="E128" s="20"/>
      <c r="F128" s="19"/>
    </row>
    <row r="129" spans="1:6" ht="29.25" customHeight="1">
      <c r="A129" s="2" t="s">
        <v>17</v>
      </c>
      <c r="B129" s="14" t="s">
        <v>20</v>
      </c>
      <c r="C129" s="3">
        <v>117</v>
      </c>
      <c r="D129" s="3">
        <v>128</v>
      </c>
      <c r="E129" s="20">
        <v>91</v>
      </c>
      <c r="F129" s="19">
        <v>-11</v>
      </c>
    </row>
    <row r="130" spans="1:6" ht="16.5" customHeight="1" hidden="1">
      <c r="A130" s="2" t="s">
        <v>228</v>
      </c>
      <c r="B130" s="14" t="s">
        <v>22</v>
      </c>
      <c r="C130" s="3"/>
      <c r="D130" s="3"/>
      <c r="E130" s="20"/>
      <c r="F130" s="19"/>
    </row>
    <row r="131" spans="1:6" ht="75" customHeight="1" hidden="1">
      <c r="A131" s="120" t="s">
        <v>247</v>
      </c>
      <c r="B131" s="115" t="s">
        <v>86</v>
      </c>
      <c r="C131" s="119"/>
      <c r="D131" s="119"/>
      <c r="E131" s="116"/>
      <c r="F131" s="117"/>
    </row>
    <row r="132" spans="1:6" ht="75" customHeight="1" hidden="1">
      <c r="A132" s="134"/>
      <c r="B132" s="38"/>
      <c r="C132" s="39"/>
      <c r="D132" s="39"/>
      <c r="E132" s="65"/>
      <c r="F132" s="68"/>
    </row>
    <row r="133" spans="1:6" ht="30" customHeight="1" hidden="1">
      <c r="A133" s="137" t="s">
        <v>238</v>
      </c>
      <c r="B133" s="38" t="s">
        <v>86</v>
      </c>
      <c r="C133" s="39">
        <v>194746</v>
      </c>
      <c r="D133" s="39">
        <v>263992</v>
      </c>
      <c r="E133" s="65">
        <v>73.7</v>
      </c>
      <c r="F133" s="68">
        <v>-69246</v>
      </c>
    </row>
    <row r="134" spans="1:6" ht="30" customHeight="1" hidden="1">
      <c r="A134" s="137" t="s">
        <v>6</v>
      </c>
      <c r="B134" s="38" t="s">
        <v>86</v>
      </c>
      <c r="C134" s="39">
        <v>0</v>
      </c>
      <c r="D134" s="39">
        <v>1189</v>
      </c>
      <c r="E134" s="65">
        <v>0</v>
      </c>
      <c r="F134" s="68">
        <v>-1189</v>
      </c>
    </row>
    <row r="135" spans="1:6" ht="18" customHeight="1" hidden="1">
      <c r="A135" s="137" t="s">
        <v>248</v>
      </c>
      <c r="B135" s="38" t="s">
        <v>86</v>
      </c>
      <c r="C135" s="39">
        <v>833</v>
      </c>
      <c r="D135" s="39">
        <v>410</v>
      </c>
      <c r="E135" s="65">
        <v>423</v>
      </c>
      <c r="F135" s="68">
        <v>203</v>
      </c>
    </row>
    <row r="136" spans="1:6" ht="18" customHeight="1" hidden="1">
      <c r="A136" s="137" t="s">
        <v>200</v>
      </c>
      <c r="B136" s="38" t="s">
        <v>86</v>
      </c>
      <c r="C136" s="39">
        <v>460</v>
      </c>
      <c r="D136" s="39">
        <v>0</v>
      </c>
      <c r="E136" s="65">
        <v>0</v>
      </c>
      <c r="F136" s="68">
        <v>460</v>
      </c>
    </row>
    <row r="137" spans="1:6" ht="45" customHeight="1" hidden="1">
      <c r="A137" s="137" t="s">
        <v>235</v>
      </c>
      <c r="B137" s="38" t="s">
        <v>86</v>
      </c>
      <c r="C137" s="39">
        <v>1486</v>
      </c>
      <c r="D137" s="39">
        <v>2781</v>
      </c>
      <c r="E137" s="65">
        <v>53.4</v>
      </c>
      <c r="F137" s="68">
        <v>-1295</v>
      </c>
    </row>
    <row r="138" spans="1:6" ht="54" customHeight="1" hidden="1">
      <c r="A138" s="137" t="s">
        <v>249</v>
      </c>
      <c r="B138" s="38" t="s">
        <v>86</v>
      </c>
      <c r="C138" s="39">
        <v>144</v>
      </c>
      <c r="D138" s="39">
        <v>240</v>
      </c>
      <c r="E138" s="65">
        <v>60</v>
      </c>
      <c r="F138" s="68">
        <v>-96</v>
      </c>
    </row>
    <row r="139" spans="1:6" ht="18.75" customHeight="1" hidden="1">
      <c r="A139" s="137" t="s">
        <v>236</v>
      </c>
      <c r="B139" s="38" t="s">
        <v>86</v>
      </c>
      <c r="C139" s="39">
        <v>141249</v>
      </c>
      <c r="D139" s="39">
        <v>6331</v>
      </c>
      <c r="E139" s="65">
        <v>2231</v>
      </c>
      <c r="F139" s="68">
        <v>134918</v>
      </c>
    </row>
    <row r="140" spans="1:6" ht="30.75" customHeight="1" hidden="1">
      <c r="A140" s="137" t="s">
        <v>196</v>
      </c>
      <c r="B140" s="38" t="s">
        <v>86</v>
      </c>
      <c r="C140" s="39">
        <v>1642</v>
      </c>
      <c r="D140" s="39">
        <v>425</v>
      </c>
      <c r="E140" s="65">
        <v>386</v>
      </c>
      <c r="F140" s="68">
        <v>1217</v>
      </c>
    </row>
    <row r="141" spans="1:6" ht="42.75" customHeight="1" hidden="1">
      <c r="A141" s="137" t="s">
        <v>197</v>
      </c>
      <c r="B141" s="38" t="s">
        <v>86</v>
      </c>
      <c r="C141" s="39">
        <v>74843</v>
      </c>
      <c r="D141" s="39">
        <v>0</v>
      </c>
      <c r="E141" s="65">
        <v>0</v>
      </c>
      <c r="F141" s="68">
        <v>74843</v>
      </c>
    </row>
    <row r="142" spans="1:6" ht="18.75" customHeight="1" hidden="1">
      <c r="A142" s="137" t="s">
        <v>250</v>
      </c>
      <c r="B142" s="38" t="s">
        <v>86</v>
      </c>
      <c r="C142" s="39">
        <v>0</v>
      </c>
      <c r="D142" s="39">
        <v>228</v>
      </c>
      <c r="E142" s="65">
        <v>0</v>
      </c>
      <c r="F142" s="68">
        <v>-228</v>
      </c>
    </row>
    <row r="143" spans="1:6" ht="18.75" customHeight="1">
      <c r="A143" s="137" t="s">
        <v>228</v>
      </c>
      <c r="B143" s="38" t="s">
        <v>261</v>
      </c>
      <c r="C143" s="39">
        <v>2554</v>
      </c>
      <c r="D143" s="39">
        <v>430</v>
      </c>
      <c r="E143" s="65" t="s">
        <v>267</v>
      </c>
      <c r="F143" s="68">
        <v>2124</v>
      </c>
    </row>
    <row r="144" spans="1:6" ht="61.5" customHeight="1">
      <c r="A144" s="114" t="s">
        <v>257</v>
      </c>
      <c r="B144" s="138" t="s">
        <v>86</v>
      </c>
      <c r="C144" s="119">
        <v>230799</v>
      </c>
      <c r="D144" s="119">
        <v>116961</v>
      </c>
      <c r="E144" s="116">
        <v>197.3</v>
      </c>
      <c r="F144" s="117">
        <v>113838</v>
      </c>
    </row>
    <row r="145" spans="1:6" ht="51.75" customHeight="1">
      <c r="A145" s="120" t="s">
        <v>255</v>
      </c>
      <c r="B145" s="115" t="s">
        <v>237</v>
      </c>
      <c r="C145" s="119">
        <v>142</v>
      </c>
      <c r="D145" s="119">
        <v>148</v>
      </c>
      <c r="E145" s="116">
        <v>95.9</v>
      </c>
      <c r="F145" s="117">
        <v>-6</v>
      </c>
    </row>
    <row r="146" spans="1:6" ht="27.75" customHeight="1" hidden="1">
      <c r="A146" s="94" t="s">
        <v>238</v>
      </c>
      <c r="B146" s="14" t="s">
        <v>237</v>
      </c>
      <c r="C146" s="3"/>
      <c r="D146" s="3"/>
      <c r="E146" s="20"/>
      <c r="F146" s="19"/>
    </row>
    <row r="147" spans="1:6" ht="16.5" customHeight="1" hidden="1">
      <c r="A147" s="94" t="s">
        <v>6</v>
      </c>
      <c r="B147" s="14" t="s">
        <v>237</v>
      </c>
      <c r="C147" s="3"/>
      <c r="D147" s="3"/>
      <c r="E147" s="20"/>
      <c r="F147" s="19"/>
    </row>
    <row r="148" spans="1:6" ht="33.75" customHeight="1" hidden="1">
      <c r="A148" s="94" t="s">
        <v>199</v>
      </c>
      <c r="B148" s="14" t="s">
        <v>237</v>
      </c>
      <c r="C148" s="3"/>
      <c r="D148" s="3"/>
      <c r="E148" s="20"/>
      <c r="F148" s="19"/>
    </row>
    <row r="149" spans="1:6" ht="16.5" customHeight="1" hidden="1">
      <c r="A149" s="94" t="s">
        <v>7</v>
      </c>
      <c r="B149" s="14" t="s">
        <v>237</v>
      </c>
      <c r="C149" s="3"/>
      <c r="D149" s="3"/>
      <c r="E149" s="20"/>
      <c r="F149" s="19"/>
    </row>
    <row r="150" spans="1:6" ht="16.5" customHeight="1" hidden="1">
      <c r="A150" s="94" t="s">
        <v>125</v>
      </c>
      <c r="B150" s="14" t="s">
        <v>237</v>
      </c>
      <c r="C150" s="3"/>
      <c r="D150" s="3"/>
      <c r="E150" s="20"/>
      <c r="F150" s="19"/>
    </row>
    <row r="151" spans="1:6" ht="16.5" customHeight="1" hidden="1">
      <c r="A151" s="94" t="s">
        <v>200</v>
      </c>
      <c r="B151" s="14" t="s">
        <v>237</v>
      </c>
      <c r="C151" s="3"/>
      <c r="D151" s="3"/>
      <c r="E151" s="20"/>
      <c r="F151" s="19"/>
    </row>
    <row r="152" spans="1:6" ht="16.5" customHeight="1" hidden="1">
      <c r="A152" s="94" t="s">
        <v>234</v>
      </c>
      <c r="B152" s="14" t="s">
        <v>237</v>
      </c>
      <c r="C152" s="3"/>
      <c r="D152" s="3"/>
      <c r="E152" s="20"/>
      <c r="F152" s="19"/>
    </row>
    <row r="153" spans="1:6" ht="16.5" customHeight="1" hidden="1">
      <c r="A153" s="94" t="s">
        <v>239</v>
      </c>
      <c r="B153" s="14" t="s">
        <v>237</v>
      </c>
      <c r="C153" s="3"/>
      <c r="D153" s="3"/>
      <c r="E153" s="20"/>
      <c r="F153" s="19"/>
    </row>
    <row r="154" spans="1:6" ht="45.75" customHeight="1" hidden="1">
      <c r="A154" s="94" t="s">
        <v>235</v>
      </c>
      <c r="B154" s="14" t="s">
        <v>237</v>
      </c>
      <c r="C154" s="3"/>
      <c r="D154" s="3"/>
      <c r="E154" s="20"/>
      <c r="F154" s="19"/>
    </row>
    <row r="155" spans="1:6" ht="42" customHeight="1" hidden="1">
      <c r="A155" s="94" t="s">
        <v>240</v>
      </c>
      <c r="B155" s="14" t="s">
        <v>237</v>
      </c>
      <c r="C155" s="3"/>
      <c r="D155" s="3"/>
      <c r="E155" s="20"/>
      <c r="F155" s="19"/>
    </row>
    <row r="156" spans="1:6" ht="16.5" customHeight="1" hidden="1">
      <c r="A156" s="94" t="s">
        <v>236</v>
      </c>
      <c r="B156" s="14" t="s">
        <v>237</v>
      </c>
      <c r="C156" s="3"/>
      <c r="D156" s="3"/>
      <c r="E156" s="20"/>
      <c r="F156" s="19"/>
    </row>
    <row r="157" spans="1:6" ht="28.5" customHeight="1" hidden="1">
      <c r="A157" s="94" t="s">
        <v>196</v>
      </c>
      <c r="B157" s="14" t="s">
        <v>237</v>
      </c>
      <c r="C157" s="3"/>
      <c r="D157" s="3"/>
      <c r="E157" s="20"/>
      <c r="F157" s="19"/>
    </row>
    <row r="158" spans="1:6" ht="28.5" customHeight="1" hidden="1">
      <c r="A158" s="94" t="s">
        <v>241</v>
      </c>
      <c r="B158" s="14" t="s">
        <v>237</v>
      </c>
      <c r="C158" s="3"/>
      <c r="D158" s="3"/>
      <c r="E158" s="20"/>
      <c r="F158" s="19"/>
    </row>
    <row r="159" spans="1:6" ht="66" customHeight="1">
      <c r="A159" s="114" t="s">
        <v>242</v>
      </c>
      <c r="B159" s="138" t="s">
        <v>237</v>
      </c>
      <c r="C159" s="119">
        <v>242</v>
      </c>
      <c r="D159" s="119">
        <v>242</v>
      </c>
      <c r="E159" s="116">
        <v>100</v>
      </c>
      <c r="F159" s="117">
        <v>0</v>
      </c>
    </row>
    <row r="160" spans="1:6" ht="64.5" customHeight="1">
      <c r="A160" s="120" t="s">
        <v>266</v>
      </c>
      <c r="B160" s="115" t="s">
        <v>237</v>
      </c>
      <c r="C160" s="119">
        <v>5</v>
      </c>
      <c r="D160" s="119">
        <v>7</v>
      </c>
      <c r="E160" s="116">
        <v>71</v>
      </c>
      <c r="F160" s="117">
        <v>-2</v>
      </c>
    </row>
    <row r="161" spans="1:6" ht="28.5" customHeight="1" hidden="1">
      <c r="A161" s="94" t="s">
        <v>238</v>
      </c>
      <c r="B161" s="113" t="s">
        <v>237</v>
      </c>
      <c r="C161" s="3">
        <v>26</v>
      </c>
      <c r="D161" s="3">
        <v>23</v>
      </c>
      <c r="E161" s="20">
        <v>113</v>
      </c>
      <c r="F161" s="19">
        <v>3</v>
      </c>
    </row>
    <row r="162" spans="1:6" ht="16.5" customHeight="1" hidden="1">
      <c r="A162" s="94" t="s">
        <v>6</v>
      </c>
      <c r="B162" s="113" t="s">
        <v>237</v>
      </c>
      <c r="C162" s="3">
        <v>26</v>
      </c>
      <c r="D162" s="3">
        <v>23</v>
      </c>
      <c r="E162" s="20">
        <v>113</v>
      </c>
      <c r="F162" s="19">
        <v>3</v>
      </c>
    </row>
    <row r="163" spans="1:6" ht="16.5" customHeight="1" hidden="1">
      <c r="A163" s="94" t="s">
        <v>7</v>
      </c>
      <c r="B163" s="113" t="s">
        <v>237</v>
      </c>
      <c r="C163" s="3">
        <v>3</v>
      </c>
      <c r="D163" s="3">
        <v>2</v>
      </c>
      <c r="E163" s="20">
        <v>150</v>
      </c>
      <c r="F163" s="19">
        <v>1</v>
      </c>
    </row>
    <row r="164" spans="1:6" ht="16.5" customHeight="1" hidden="1">
      <c r="A164" s="94" t="s">
        <v>125</v>
      </c>
      <c r="B164" s="113" t="s">
        <v>237</v>
      </c>
      <c r="C164" s="3">
        <v>90</v>
      </c>
      <c r="D164" s="3">
        <v>77</v>
      </c>
      <c r="E164" s="20">
        <v>116.8</v>
      </c>
      <c r="F164" s="19">
        <v>13</v>
      </c>
    </row>
    <row r="165" spans="1:6" ht="16.5" customHeight="1" hidden="1">
      <c r="A165" s="94" t="s">
        <v>200</v>
      </c>
      <c r="B165" s="113" t="s">
        <v>237</v>
      </c>
      <c r="C165" s="3">
        <v>3</v>
      </c>
      <c r="D165" s="3">
        <v>3</v>
      </c>
      <c r="E165" s="20">
        <v>100</v>
      </c>
      <c r="F165" s="19">
        <v>0</v>
      </c>
    </row>
    <row r="166" spans="1:6" ht="16.5" customHeight="1" hidden="1">
      <c r="A166" s="94" t="s">
        <v>234</v>
      </c>
      <c r="B166" s="113" t="s">
        <v>237</v>
      </c>
      <c r="C166" s="3">
        <v>36</v>
      </c>
      <c r="D166" s="3">
        <v>35</v>
      </c>
      <c r="E166" s="20">
        <v>102.8</v>
      </c>
      <c r="F166" s="19">
        <v>1</v>
      </c>
    </row>
    <row r="167" spans="1:6" ht="16.5" customHeight="1" hidden="1">
      <c r="A167" s="94" t="s">
        <v>239</v>
      </c>
      <c r="B167" s="113" t="s">
        <v>237</v>
      </c>
      <c r="C167" s="3">
        <v>1</v>
      </c>
      <c r="D167" s="3">
        <v>1</v>
      </c>
      <c r="E167" s="20">
        <v>100</v>
      </c>
      <c r="F167" s="19">
        <v>0</v>
      </c>
    </row>
    <row r="168" spans="1:6" ht="39.75" customHeight="1" hidden="1">
      <c r="A168" s="94" t="s">
        <v>235</v>
      </c>
      <c r="B168" s="113" t="s">
        <v>237</v>
      </c>
      <c r="C168" s="3">
        <v>31</v>
      </c>
      <c r="D168" s="3">
        <v>39</v>
      </c>
      <c r="E168" s="20">
        <v>79.5</v>
      </c>
      <c r="F168" s="19">
        <v>-8</v>
      </c>
    </row>
    <row r="169" spans="1:6" ht="39.75" customHeight="1" hidden="1">
      <c r="A169" s="94" t="s">
        <v>236</v>
      </c>
      <c r="B169" s="113" t="s">
        <v>237</v>
      </c>
      <c r="C169" s="3">
        <v>1</v>
      </c>
      <c r="D169" s="3">
        <v>0</v>
      </c>
      <c r="E169" s="20"/>
      <c r="F169" s="19">
        <v>1</v>
      </c>
    </row>
    <row r="170" spans="1:6" ht="32.25" customHeight="1" hidden="1">
      <c r="A170" s="94" t="s">
        <v>196</v>
      </c>
      <c r="B170" s="113" t="s">
        <v>237</v>
      </c>
      <c r="C170" s="3">
        <v>1</v>
      </c>
      <c r="D170" s="3">
        <v>1</v>
      </c>
      <c r="E170" s="20">
        <v>100</v>
      </c>
      <c r="F170" s="19">
        <v>0</v>
      </c>
    </row>
    <row r="171" spans="1:6" ht="32.25" customHeight="1" hidden="1">
      <c r="A171" s="94" t="s">
        <v>241</v>
      </c>
      <c r="B171" s="113" t="s">
        <v>237</v>
      </c>
      <c r="C171" s="3">
        <v>19</v>
      </c>
      <c r="D171" s="3">
        <v>18</v>
      </c>
      <c r="E171" s="20">
        <v>105</v>
      </c>
      <c r="F171" s="19">
        <v>1</v>
      </c>
    </row>
    <row r="172" spans="1:6" ht="16.5" customHeight="1" hidden="1">
      <c r="A172" s="2"/>
      <c r="B172" s="14"/>
      <c r="C172" s="3"/>
      <c r="D172" s="3"/>
      <c r="E172" s="20"/>
      <c r="F172" s="19"/>
    </row>
    <row r="173" spans="1:6" ht="16.5" customHeight="1" hidden="1">
      <c r="A173" s="2"/>
      <c r="B173" s="14"/>
      <c r="C173" s="3"/>
      <c r="D173" s="3"/>
      <c r="E173" s="20"/>
      <c r="F173" s="19"/>
    </row>
    <row r="174" spans="1:6" ht="16.5" customHeight="1" hidden="1">
      <c r="A174" s="2"/>
      <c r="B174" s="14"/>
      <c r="C174" s="3"/>
      <c r="D174" s="3"/>
      <c r="E174" s="20"/>
      <c r="F174" s="19"/>
    </row>
    <row r="175" spans="1:6" ht="16.5" customHeight="1" hidden="1">
      <c r="A175" s="2"/>
      <c r="B175" s="14"/>
      <c r="C175" s="3"/>
      <c r="D175" s="3"/>
      <c r="E175" s="20"/>
      <c r="F175" s="19"/>
    </row>
    <row r="176" spans="1:6" ht="16.5" customHeight="1" hidden="1">
      <c r="A176" s="2"/>
      <c r="B176" s="14"/>
      <c r="C176" s="3"/>
      <c r="D176" s="3"/>
      <c r="E176" s="20"/>
      <c r="F176" s="19"/>
    </row>
    <row r="177" spans="1:6" ht="16.5" customHeight="1" hidden="1">
      <c r="A177" s="2"/>
      <c r="B177" s="14"/>
      <c r="C177" s="3"/>
      <c r="D177" s="3"/>
      <c r="E177" s="20"/>
      <c r="F177" s="19"/>
    </row>
    <row r="178" spans="1:6" ht="16.5" customHeight="1" hidden="1">
      <c r="A178" s="2"/>
      <c r="B178" s="14"/>
      <c r="C178" s="3"/>
      <c r="D178" s="3"/>
      <c r="E178" s="20"/>
      <c r="F178" s="19"/>
    </row>
    <row r="179" spans="1:6" ht="16.5" customHeight="1" hidden="1">
      <c r="A179" s="2"/>
      <c r="B179" s="14"/>
      <c r="C179" s="3"/>
      <c r="D179" s="3"/>
      <c r="E179" s="20"/>
      <c r="F179" s="19"/>
    </row>
    <row r="180" spans="1:6" ht="16.5" customHeight="1" hidden="1">
      <c r="A180" s="2"/>
      <c r="B180" s="14"/>
      <c r="C180" s="3"/>
      <c r="D180" s="3"/>
      <c r="E180" s="20"/>
      <c r="F180" s="19"/>
    </row>
    <row r="181" spans="1:6" ht="16.5" customHeight="1" hidden="1">
      <c r="A181" s="2"/>
      <c r="B181" s="14"/>
      <c r="C181" s="3"/>
      <c r="D181" s="3"/>
      <c r="E181" s="20"/>
      <c r="F181" s="19"/>
    </row>
    <row r="182" spans="1:6" ht="16.5" customHeight="1" hidden="1">
      <c r="A182" s="2"/>
      <c r="B182" s="14"/>
      <c r="C182" s="3"/>
      <c r="D182" s="3"/>
      <c r="E182" s="20"/>
      <c r="F182" s="19"/>
    </row>
    <row r="183" spans="1:6" ht="16.5" customHeight="1" hidden="1">
      <c r="A183" s="2"/>
      <c r="B183" s="14"/>
      <c r="C183" s="3"/>
      <c r="D183" s="3"/>
      <c r="E183" s="20"/>
      <c r="F183" s="19"/>
    </row>
    <row r="184" spans="1:6" ht="12.75" hidden="1">
      <c r="A184" s="134"/>
      <c r="B184" s="135"/>
      <c r="C184" s="37"/>
      <c r="D184" s="37"/>
      <c r="E184" s="65"/>
      <c r="F184" s="68"/>
    </row>
    <row r="185" spans="1:6" ht="12.75" hidden="1">
      <c r="A185" s="2" t="s">
        <v>174</v>
      </c>
      <c r="B185" s="7" t="s">
        <v>21</v>
      </c>
      <c r="C185" s="11">
        <v>110599</v>
      </c>
      <c r="D185" s="3">
        <v>85585</v>
      </c>
      <c r="E185" s="20">
        <f aca="true" t="shared" si="6" ref="E185:E192">C185/D185*100</f>
        <v>129.22708418531286</v>
      </c>
      <c r="F185" s="19">
        <f aca="true" t="shared" si="7" ref="F185:F192">C185-D185</f>
        <v>25014</v>
      </c>
    </row>
    <row r="186" spans="1:6" ht="12.75" hidden="1">
      <c r="A186" s="7" t="s">
        <v>205</v>
      </c>
      <c r="B186" s="7" t="s">
        <v>21</v>
      </c>
      <c r="C186" s="11">
        <v>1189</v>
      </c>
      <c r="D186" s="3">
        <v>398</v>
      </c>
      <c r="E186" s="20">
        <f t="shared" si="6"/>
        <v>298.7437185929648</v>
      </c>
      <c r="F186" s="19">
        <f t="shared" si="7"/>
        <v>791</v>
      </c>
    </row>
    <row r="187" spans="1:6" ht="12.75" hidden="1">
      <c r="A187" s="7" t="s">
        <v>224</v>
      </c>
      <c r="B187" s="7" t="s">
        <v>21</v>
      </c>
      <c r="C187" s="11">
        <v>410</v>
      </c>
      <c r="D187" s="3">
        <v>1715</v>
      </c>
      <c r="E187" s="20">
        <f t="shared" si="6"/>
        <v>23.9067055393586</v>
      </c>
      <c r="F187" s="19">
        <f t="shared" si="7"/>
        <v>-1305</v>
      </c>
    </row>
    <row r="188" spans="1:6" ht="12.75" hidden="1">
      <c r="A188" s="7" t="s">
        <v>188</v>
      </c>
      <c r="B188" s="7" t="s">
        <v>21</v>
      </c>
      <c r="C188" s="11">
        <v>2781</v>
      </c>
      <c r="D188" s="3">
        <v>2059</v>
      </c>
      <c r="E188" s="20">
        <f t="shared" si="6"/>
        <v>135.06556580864498</v>
      </c>
      <c r="F188" s="19">
        <f t="shared" si="7"/>
        <v>722</v>
      </c>
    </row>
    <row r="189" spans="1:6" ht="12.75" hidden="1">
      <c r="A189" s="7" t="s">
        <v>131</v>
      </c>
      <c r="B189" s="7" t="s">
        <v>21</v>
      </c>
      <c r="C189" s="11">
        <v>240</v>
      </c>
      <c r="D189" s="3">
        <v>800</v>
      </c>
      <c r="E189" s="20">
        <f t="shared" si="6"/>
        <v>30</v>
      </c>
      <c r="F189" s="19">
        <f t="shared" si="7"/>
        <v>-560</v>
      </c>
    </row>
    <row r="190" spans="1:6" ht="12.75" hidden="1">
      <c r="A190" s="7" t="s">
        <v>128</v>
      </c>
      <c r="B190" s="7" t="s">
        <v>21</v>
      </c>
      <c r="C190" s="11">
        <v>15861</v>
      </c>
      <c r="D190" s="3">
        <v>1026</v>
      </c>
      <c r="E190" s="20">
        <f t="shared" si="6"/>
        <v>1545.906432748538</v>
      </c>
      <c r="F190" s="19">
        <f t="shared" si="7"/>
        <v>14835</v>
      </c>
    </row>
    <row r="191" spans="1:6" ht="12.75" hidden="1">
      <c r="A191" s="7" t="s">
        <v>175</v>
      </c>
      <c r="B191" s="7" t="s">
        <v>21</v>
      </c>
      <c r="C191" s="11">
        <v>425</v>
      </c>
      <c r="D191" s="3">
        <v>3437</v>
      </c>
      <c r="E191" s="20">
        <f t="shared" si="6"/>
        <v>12.365434972359617</v>
      </c>
      <c r="F191" s="19">
        <f t="shared" si="7"/>
        <v>-3012</v>
      </c>
    </row>
    <row r="192" spans="1:6" ht="12.75" hidden="1">
      <c r="A192" s="7" t="s">
        <v>129</v>
      </c>
      <c r="B192" s="7" t="s">
        <v>21</v>
      </c>
      <c r="C192" s="11">
        <v>228</v>
      </c>
      <c r="D192" s="3">
        <v>62</v>
      </c>
      <c r="E192" s="20">
        <f t="shared" si="6"/>
        <v>367.741935483871</v>
      </c>
      <c r="F192" s="19">
        <f t="shared" si="7"/>
        <v>166</v>
      </c>
    </row>
    <row r="193" spans="1:6" ht="12.75" hidden="1">
      <c r="A193" s="7" t="s">
        <v>176</v>
      </c>
      <c r="B193" s="7" t="s">
        <v>86</v>
      </c>
      <c r="C193" s="11"/>
      <c r="D193" s="3"/>
      <c r="E193" s="20"/>
      <c r="F193" s="19"/>
    </row>
    <row r="194" spans="1:6" ht="12.75" hidden="1">
      <c r="A194" s="7" t="s">
        <v>208</v>
      </c>
      <c r="B194" s="7" t="s">
        <v>22</v>
      </c>
      <c r="C194" s="11"/>
      <c r="D194" s="3"/>
      <c r="E194" s="20"/>
      <c r="F194" s="19"/>
    </row>
    <row r="195" spans="1:6" ht="25.5" hidden="1">
      <c r="A195" s="129" t="s">
        <v>209</v>
      </c>
      <c r="B195" s="129"/>
      <c r="C195" s="130"/>
      <c r="D195" s="131"/>
      <c r="E195" s="132"/>
      <c r="F195" s="133"/>
    </row>
    <row r="196" spans="1:6" ht="12.75" hidden="1">
      <c r="A196" s="2" t="s">
        <v>210</v>
      </c>
      <c r="B196" s="7" t="s">
        <v>14</v>
      </c>
      <c r="C196" s="11"/>
      <c r="D196" s="3">
        <v>699.6</v>
      </c>
      <c r="E196" s="20"/>
      <c r="F196" s="19"/>
    </row>
    <row r="197" spans="1:6" ht="12.75" hidden="1">
      <c r="A197" s="2" t="s">
        <v>211</v>
      </c>
      <c r="B197" s="7" t="s">
        <v>14</v>
      </c>
      <c r="C197" s="11"/>
      <c r="D197" s="3">
        <v>20672</v>
      </c>
      <c r="E197" s="20"/>
      <c r="F197" s="19"/>
    </row>
    <row r="198" spans="1:6" ht="12.75" hidden="1">
      <c r="A198" s="2" t="s">
        <v>212</v>
      </c>
      <c r="B198" s="7" t="s">
        <v>220</v>
      </c>
      <c r="C198" s="11"/>
      <c r="D198" s="3">
        <v>9265</v>
      </c>
      <c r="E198" s="20"/>
      <c r="F198" s="19"/>
    </row>
    <row r="199" spans="1:6" ht="12.75" hidden="1">
      <c r="A199" s="2" t="s">
        <v>213</v>
      </c>
      <c r="B199" s="7" t="s">
        <v>221</v>
      </c>
      <c r="C199" s="11"/>
      <c r="D199" s="3">
        <v>6411</v>
      </c>
      <c r="E199" s="20"/>
      <c r="F199" s="19"/>
    </row>
    <row r="200" spans="1:6" ht="12.75" hidden="1">
      <c r="A200" s="2" t="s">
        <v>214</v>
      </c>
      <c r="B200" s="7" t="s">
        <v>222</v>
      </c>
      <c r="C200" s="11"/>
      <c r="D200" s="3"/>
      <c r="E200" s="20"/>
      <c r="F200" s="19"/>
    </row>
    <row r="201" spans="1:6" ht="25.5" hidden="1">
      <c r="A201" s="120" t="s">
        <v>215</v>
      </c>
      <c r="B201" s="129"/>
      <c r="C201" s="130"/>
      <c r="D201" s="131"/>
      <c r="E201" s="132"/>
      <c r="F201" s="133"/>
    </row>
    <row r="202" spans="1:6" ht="12.75" hidden="1">
      <c r="A202" s="2" t="s">
        <v>216</v>
      </c>
      <c r="B202" s="7" t="s">
        <v>223</v>
      </c>
      <c r="C202" s="11"/>
      <c r="D202" s="3">
        <v>8670</v>
      </c>
      <c r="E202" s="20"/>
      <c r="F202" s="19"/>
    </row>
    <row r="203" spans="1:6" ht="12.75" hidden="1">
      <c r="A203" s="2" t="s">
        <v>217</v>
      </c>
      <c r="B203" s="7" t="s">
        <v>223</v>
      </c>
      <c r="C203" s="11"/>
      <c r="D203" s="3">
        <v>3480</v>
      </c>
      <c r="E203" s="20"/>
      <c r="F203" s="19"/>
    </row>
    <row r="204" spans="1:6" ht="12.75" hidden="1">
      <c r="A204" s="2" t="s">
        <v>218</v>
      </c>
      <c r="B204" s="7" t="s">
        <v>223</v>
      </c>
      <c r="C204" s="11"/>
      <c r="D204" s="3"/>
      <c r="E204" s="20" t="e">
        <f>C204/D204*100</f>
        <v>#DIV/0!</v>
      </c>
      <c r="F204" s="19">
        <f>C204-D204</f>
        <v>0</v>
      </c>
    </row>
    <row r="205" spans="1:6" ht="12.75" hidden="1">
      <c r="A205" s="7"/>
      <c r="B205" s="7"/>
      <c r="C205" s="11"/>
      <c r="D205" s="3"/>
      <c r="E205" s="20"/>
      <c r="F205" s="19"/>
    </row>
    <row r="206" spans="1:6" ht="11.25" customHeight="1" hidden="1">
      <c r="A206" s="2" t="s">
        <v>219</v>
      </c>
      <c r="B206" s="7" t="s">
        <v>223</v>
      </c>
      <c r="C206" s="3"/>
      <c r="D206" s="3">
        <v>10727</v>
      </c>
      <c r="E206" s="20">
        <f>C206/D206*100</f>
        <v>0</v>
      </c>
      <c r="F206" s="19">
        <f>C206-D206</f>
        <v>-10727</v>
      </c>
    </row>
    <row r="207" spans="1:6" ht="12.75" hidden="1">
      <c r="A207" s="3"/>
      <c r="B207" s="3"/>
      <c r="C207" s="3"/>
      <c r="D207" s="3"/>
      <c r="E207" s="20"/>
      <c r="F207" s="19"/>
    </row>
    <row r="208" spans="1:6" ht="0.75" customHeight="1" hidden="1">
      <c r="A208" s="148"/>
      <c r="B208" s="149"/>
      <c r="C208" s="149"/>
      <c r="D208" s="149"/>
      <c r="E208" s="149"/>
      <c r="F208" s="150"/>
    </row>
    <row r="209" spans="1:6" ht="9.75" customHeight="1" hidden="1">
      <c r="A209" s="151"/>
      <c r="B209" s="152"/>
      <c r="C209" s="152"/>
      <c r="D209" s="152"/>
      <c r="E209" s="152"/>
      <c r="F209" s="153"/>
    </row>
    <row r="210" spans="1:10" ht="0.75" customHeight="1" hidden="1">
      <c r="A210" s="80" t="s">
        <v>154</v>
      </c>
      <c r="B210" s="81" t="s">
        <v>60</v>
      </c>
      <c r="C210" s="82">
        <f>C212+C214+C226+C228+C230+C249</f>
        <v>51456.600000000006</v>
      </c>
      <c r="D210" s="82">
        <f>D212+D214+D226+D228+D230+D249</f>
        <v>42412.1</v>
      </c>
      <c r="E210" s="83">
        <f aca="true" t="shared" si="8" ref="E210:E250">C210/D210*100</f>
        <v>121.32528217183305</v>
      </c>
      <c r="F210" s="84">
        <f aca="true" t="shared" si="9" ref="F210:F249">C210-D210</f>
        <v>9044.500000000007</v>
      </c>
      <c r="H210" s="25"/>
      <c r="I210" s="25"/>
      <c r="J210" s="35"/>
    </row>
    <row r="211" spans="1:10" ht="12.75" hidden="1">
      <c r="A211" s="15" t="s">
        <v>155</v>
      </c>
      <c r="B211" s="11"/>
      <c r="C211" s="12"/>
      <c r="D211" s="12"/>
      <c r="E211" s="24"/>
      <c r="F211" s="26"/>
      <c r="H211" s="25"/>
      <c r="I211" s="25"/>
      <c r="J211" s="35"/>
    </row>
    <row r="212" spans="1:10" ht="12.75" hidden="1">
      <c r="A212" s="8" t="s">
        <v>147</v>
      </c>
      <c r="B212" s="11" t="s">
        <v>86</v>
      </c>
      <c r="C212" s="12">
        <f>C213</f>
        <v>0</v>
      </c>
      <c r="D212" s="12">
        <f>D213</f>
        <v>0</v>
      </c>
      <c r="E212" s="24" t="e">
        <f>C212/D212*100</f>
        <v>#DIV/0!</v>
      </c>
      <c r="F212" s="26">
        <f t="shared" si="9"/>
        <v>0</v>
      </c>
      <c r="H212" s="25"/>
      <c r="I212" s="25"/>
      <c r="J212" s="35"/>
    </row>
    <row r="213" spans="1:6" ht="25.5" hidden="1">
      <c r="A213" s="15" t="s">
        <v>25</v>
      </c>
      <c r="B213" s="11" t="s">
        <v>60</v>
      </c>
      <c r="C213" s="39"/>
      <c r="D213" s="3"/>
      <c r="E213" s="20" t="e">
        <f t="shared" si="8"/>
        <v>#DIV/0!</v>
      </c>
      <c r="F213" s="19">
        <f t="shared" si="9"/>
        <v>0</v>
      </c>
    </row>
    <row r="214" spans="1:6" ht="25.5" hidden="1">
      <c r="A214" s="8" t="s">
        <v>148</v>
      </c>
      <c r="B214" s="14" t="s">
        <v>60</v>
      </c>
      <c r="C214" s="54">
        <f>SUM(C215:C225)</f>
        <v>46439.3</v>
      </c>
      <c r="D214" s="54">
        <f>SUM(D215:D225)</f>
        <v>30305</v>
      </c>
      <c r="E214" s="24">
        <f t="shared" si="8"/>
        <v>153.23972941758785</v>
      </c>
      <c r="F214" s="26">
        <f t="shared" si="9"/>
        <v>16134.300000000003</v>
      </c>
    </row>
    <row r="215" spans="1:9" ht="12.75" hidden="1">
      <c r="A215" s="15" t="s">
        <v>32</v>
      </c>
      <c r="B215" s="11" t="s">
        <v>60</v>
      </c>
      <c r="C215" s="3">
        <v>14021</v>
      </c>
      <c r="D215" s="3">
        <v>7812</v>
      </c>
      <c r="E215" s="20">
        <f t="shared" si="8"/>
        <v>179.48028673835125</v>
      </c>
      <c r="F215" s="19">
        <f t="shared" si="9"/>
        <v>6209</v>
      </c>
      <c r="G215" s="40"/>
      <c r="H215" s="40"/>
      <c r="I215" s="40"/>
    </row>
    <row r="216" spans="1:9" ht="12.75" hidden="1">
      <c r="A216" s="15" t="s">
        <v>132</v>
      </c>
      <c r="B216" s="11" t="s">
        <v>60</v>
      </c>
      <c r="C216" s="3">
        <v>20500</v>
      </c>
      <c r="D216" s="3">
        <v>14088</v>
      </c>
      <c r="E216" s="20">
        <f t="shared" si="8"/>
        <v>145.5139125496877</v>
      </c>
      <c r="F216" s="19">
        <f t="shared" si="9"/>
        <v>6412</v>
      </c>
      <c r="G216" s="40"/>
      <c r="H216" s="40"/>
      <c r="I216" s="40"/>
    </row>
    <row r="217" spans="1:6" ht="12.75" hidden="1">
      <c r="A217" s="15" t="s">
        <v>31</v>
      </c>
      <c r="B217" s="11" t="s">
        <v>60</v>
      </c>
      <c r="C217" s="3">
        <v>4523.9</v>
      </c>
      <c r="D217" s="3">
        <v>4040</v>
      </c>
      <c r="E217" s="20">
        <f t="shared" si="8"/>
        <v>111.97772277227722</v>
      </c>
      <c r="F217" s="19">
        <f t="shared" si="9"/>
        <v>483.89999999999964</v>
      </c>
    </row>
    <row r="218" spans="1:6" ht="12.75" hidden="1">
      <c r="A218" s="15" t="s">
        <v>24</v>
      </c>
      <c r="B218" s="11" t="s">
        <v>60</v>
      </c>
      <c r="C218" s="3"/>
      <c r="D218" s="3"/>
      <c r="E218" s="20" t="e">
        <f t="shared" si="8"/>
        <v>#DIV/0!</v>
      </c>
      <c r="F218" s="19">
        <f t="shared" si="9"/>
        <v>0</v>
      </c>
    </row>
    <row r="219" spans="1:6" ht="12.75" hidden="1">
      <c r="A219" s="15" t="s">
        <v>26</v>
      </c>
      <c r="B219" s="11" t="s">
        <v>60</v>
      </c>
      <c r="C219" s="3"/>
      <c r="D219" s="3"/>
      <c r="E219" s="20" t="e">
        <f t="shared" si="8"/>
        <v>#DIV/0!</v>
      </c>
      <c r="F219" s="19">
        <f t="shared" si="9"/>
        <v>0</v>
      </c>
    </row>
    <row r="220" spans="1:6" ht="12.75" hidden="1">
      <c r="A220" s="15" t="s">
        <v>35</v>
      </c>
      <c r="B220" s="11" t="s">
        <v>60</v>
      </c>
      <c r="C220" s="3">
        <v>3293.4</v>
      </c>
      <c r="D220" s="3">
        <v>2389</v>
      </c>
      <c r="E220" s="20">
        <f t="shared" si="8"/>
        <v>137.8568438677271</v>
      </c>
      <c r="F220" s="19">
        <f t="shared" si="9"/>
        <v>904.4000000000001</v>
      </c>
    </row>
    <row r="221" spans="1:6" ht="12.75" hidden="1">
      <c r="A221" s="15" t="s">
        <v>140</v>
      </c>
      <c r="B221" s="11" t="s">
        <v>60</v>
      </c>
      <c r="C221" s="3">
        <v>964</v>
      </c>
      <c r="D221" s="3">
        <v>1976</v>
      </c>
      <c r="E221" s="20">
        <f t="shared" si="8"/>
        <v>48.78542510121457</v>
      </c>
      <c r="F221" s="19">
        <f t="shared" si="9"/>
        <v>-1012</v>
      </c>
    </row>
    <row r="222" spans="1:6" ht="6.75" customHeight="1" hidden="1">
      <c r="A222" s="15" t="s">
        <v>171</v>
      </c>
      <c r="B222" s="11" t="s">
        <v>60</v>
      </c>
      <c r="C222" s="3">
        <v>3137</v>
      </c>
      <c r="D222" s="3">
        <v>0</v>
      </c>
      <c r="E222" s="20"/>
      <c r="F222" s="19"/>
    </row>
    <row r="223" spans="1:6" ht="12.75" hidden="1">
      <c r="A223" s="15" t="s">
        <v>164</v>
      </c>
      <c r="B223" s="11" t="s">
        <v>54</v>
      </c>
      <c r="C223" s="3"/>
      <c r="D223" s="3"/>
      <c r="E223" s="20"/>
      <c r="F223" s="19"/>
    </row>
    <row r="224" spans="1:6" ht="12.75" hidden="1">
      <c r="A224" s="15" t="s">
        <v>160</v>
      </c>
      <c r="B224" s="11" t="s">
        <v>60</v>
      </c>
      <c r="C224" s="3"/>
      <c r="D224" s="3"/>
      <c r="E224" s="20" t="e">
        <f t="shared" si="8"/>
        <v>#DIV/0!</v>
      </c>
      <c r="F224" s="19">
        <f t="shared" si="9"/>
        <v>0</v>
      </c>
    </row>
    <row r="225" spans="1:6" ht="12.75" hidden="1">
      <c r="A225" s="15" t="s">
        <v>37</v>
      </c>
      <c r="B225" s="11" t="s">
        <v>60</v>
      </c>
      <c r="C225" s="3"/>
      <c r="D225" s="3"/>
      <c r="E225" s="20" t="e">
        <f t="shared" si="8"/>
        <v>#DIV/0!</v>
      </c>
      <c r="F225" s="19">
        <f t="shared" si="9"/>
        <v>0</v>
      </c>
    </row>
    <row r="226" spans="1:6" ht="12.75" hidden="1">
      <c r="A226" s="8" t="s">
        <v>151</v>
      </c>
      <c r="B226" s="14" t="s">
        <v>60</v>
      </c>
      <c r="C226" s="12">
        <f>SUM(C227:C227)</f>
        <v>4449</v>
      </c>
      <c r="D226" s="12">
        <f>SUM(D227:D227)</f>
        <v>11503</v>
      </c>
      <c r="E226" s="24">
        <f t="shared" si="8"/>
        <v>38.67686690428584</v>
      </c>
      <c r="F226" s="26">
        <f t="shared" si="9"/>
        <v>-7054</v>
      </c>
    </row>
    <row r="227" spans="1:6" ht="12.75" hidden="1">
      <c r="A227" s="15" t="s">
        <v>23</v>
      </c>
      <c r="B227" s="11" t="s">
        <v>60</v>
      </c>
      <c r="C227" s="3">
        <v>4449</v>
      </c>
      <c r="D227" s="3">
        <v>11503</v>
      </c>
      <c r="E227" s="20">
        <f t="shared" si="8"/>
        <v>38.67686690428584</v>
      </c>
      <c r="F227" s="19">
        <f t="shared" si="9"/>
        <v>-7054</v>
      </c>
    </row>
    <row r="228" spans="1:6" ht="24.75" customHeight="1" hidden="1">
      <c r="A228" s="8" t="s">
        <v>156</v>
      </c>
      <c r="B228" s="14" t="s">
        <v>60</v>
      </c>
      <c r="C228" s="12">
        <f>C229</f>
        <v>182</v>
      </c>
      <c r="D228" s="12">
        <f>D229</f>
        <v>210</v>
      </c>
      <c r="E228" s="24">
        <f t="shared" si="8"/>
        <v>86.66666666666667</v>
      </c>
      <c r="F228" s="26">
        <f t="shared" si="9"/>
        <v>-28</v>
      </c>
    </row>
    <row r="229" spans="1:6" ht="12.75" hidden="1">
      <c r="A229" s="15" t="s">
        <v>157</v>
      </c>
      <c r="B229" s="11" t="s">
        <v>60</v>
      </c>
      <c r="C229" s="3">
        <v>182</v>
      </c>
      <c r="D229" s="3">
        <v>210</v>
      </c>
      <c r="E229" s="24">
        <f t="shared" si="8"/>
        <v>86.66666666666667</v>
      </c>
      <c r="F229" s="26">
        <f t="shared" si="9"/>
        <v>-28</v>
      </c>
    </row>
    <row r="230" spans="1:6" ht="18.75" customHeight="1" hidden="1">
      <c r="A230" s="8" t="s">
        <v>150</v>
      </c>
      <c r="B230" s="14" t="s">
        <v>60</v>
      </c>
      <c r="C230" s="12">
        <f>C231+C232</f>
        <v>386.3</v>
      </c>
      <c r="D230" s="12">
        <f>D231+D232</f>
        <v>394.1</v>
      </c>
      <c r="E230" s="24">
        <f t="shared" si="8"/>
        <v>98.02080690180158</v>
      </c>
      <c r="F230" s="26">
        <f t="shared" si="9"/>
        <v>-7.800000000000011</v>
      </c>
    </row>
    <row r="231" spans="1:6" ht="12.75" hidden="1">
      <c r="A231" s="15" t="s">
        <v>126</v>
      </c>
      <c r="B231" s="11" t="s">
        <v>60</v>
      </c>
      <c r="C231" s="3">
        <v>386.3</v>
      </c>
      <c r="D231" s="3">
        <v>394.1</v>
      </c>
      <c r="E231" s="20">
        <f t="shared" si="8"/>
        <v>98.02080690180158</v>
      </c>
      <c r="F231" s="19">
        <f t="shared" si="9"/>
        <v>-7.800000000000011</v>
      </c>
    </row>
    <row r="232" spans="1:6" ht="12.75" hidden="1">
      <c r="A232" s="15" t="s">
        <v>149</v>
      </c>
      <c r="B232" s="11" t="s">
        <v>60</v>
      </c>
      <c r="C232" s="3"/>
      <c r="D232" s="3"/>
      <c r="E232" s="20" t="e">
        <f t="shared" si="8"/>
        <v>#DIV/0!</v>
      </c>
      <c r="F232" s="19">
        <f t="shared" si="9"/>
        <v>0</v>
      </c>
    </row>
    <row r="233" spans="1:6" ht="38.25" hidden="1">
      <c r="A233" s="8" t="s">
        <v>38</v>
      </c>
      <c r="B233" s="11" t="s">
        <v>60</v>
      </c>
      <c r="C233" s="3">
        <f>SUM(C234:C248)</f>
        <v>0</v>
      </c>
      <c r="D233" s="3">
        <f>SUM(D234:D248)</f>
        <v>0</v>
      </c>
      <c r="E233" s="20" t="e">
        <f t="shared" si="8"/>
        <v>#DIV/0!</v>
      </c>
      <c r="F233" s="19">
        <f t="shared" si="9"/>
        <v>0</v>
      </c>
    </row>
    <row r="234" spans="1:6" ht="25.5" hidden="1">
      <c r="A234" s="15" t="s">
        <v>100</v>
      </c>
      <c r="B234" s="11" t="s">
        <v>60</v>
      </c>
      <c r="C234" s="3"/>
      <c r="D234" s="3"/>
      <c r="E234" s="20" t="e">
        <f t="shared" si="8"/>
        <v>#DIV/0!</v>
      </c>
      <c r="F234" s="19">
        <f t="shared" si="9"/>
        <v>0</v>
      </c>
    </row>
    <row r="235" spans="1:6" ht="12.75" hidden="1">
      <c r="A235" s="15" t="s">
        <v>32</v>
      </c>
      <c r="B235" s="11" t="s">
        <v>60</v>
      </c>
      <c r="C235" s="3"/>
      <c r="D235" s="3"/>
      <c r="E235" s="20" t="e">
        <f t="shared" si="8"/>
        <v>#DIV/0!</v>
      </c>
      <c r="F235" s="19">
        <f t="shared" si="9"/>
        <v>0</v>
      </c>
    </row>
    <row r="236" spans="1:6" ht="12.75" hidden="1">
      <c r="A236" s="15" t="s">
        <v>23</v>
      </c>
      <c r="B236" s="11" t="s">
        <v>60</v>
      </c>
      <c r="C236" s="3"/>
      <c r="D236" s="3"/>
      <c r="E236" s="20" t="e">
        <f t="shared" si="8"/>
        <v>#DIV/0!</v>
      </c>
      <c r="F236" s="19">
        <f t="shared" si="9"/>
        <v>0</v>
      </c>
    </row>
    <row r="237" spans="1:6" ht="12.75" hidden="1">
      <c r="A237" s="15" t="s">
        <v>34</v>
      </c>
      <c r="B237" s="11" t="s">
        <v>60</v>
      </c>
      <c r="C237" s="3"/>
      <c r="D237" s="3"/>
      <c r="E237" s="20" t="e">
        <f t="shared" si="8"/>
        <v>#DIV/0!</v>
      </c>
      <c r="F237" s="19">
        <f t="shared" si="9"/>
        <v>0</v>
      </c>
    </row>
    <row r="238" spans="1:6" ht="12.75" hidden="1">
      <c r="A238" s="15" t="s">
        <v>29</v>
      </c>
      <c r="B238" s="11" t="s">
        <v>60</v>
      </c>
      <c r="C238" s="3"/>
      <c r="D238" s="3"/>
      <c r="E238" s="20" t="e">
        <f t="shared" si="8"/>
        <v>#DIV/0!</v>
      </c>
      <c r="F238" s="19">
        <f t="shared" si="9"/>
        <v>0</v>
      </c>
    </row>
    <row r="239" spans="1:6" ht="12.75" hidden="1">
      <c r="A239" s="15" t="s">
        <v>28</v>
      </c>
      <c r="B239" s="11" t="s">
        <v>60</v>
      </c>
      <c r="C239" s="3"/>
      <c r="D239" s="3"/>
      <c r="E239" s="20" t="e">
        <f t="shared" si="8"/>
        <v>#DIV/0!</v>
      </c>
      <c r="F239" s="19">
        <f t="shared" si="9"/>
        <v>0</v>
      </c>
    </row>
    <row r="240" spans="1:6" ht="12.75" hidden="1">
      <c r="A240" s="15" t="s">
        <v>31</v>
      </c>
      <c r="B240" s="11" t="s">
        <v>60</v>
      </c>
      <c r="C240" s="3"/>
      <c r="D240" s="3"/>
      <c r="E240" s="20" t="e">
        <f t="shared" si="8"/>
        <v>#DIV/0!</v>
      </c>
      <c r="F240" s="19">
        <f t="shared" si="9"/>
        <v>0</v>
      </c>
    </row>
    <row r="241" spans="1:6" ht="12.75" hidden="1">
      <c r="A241" s="15" t="s">
        <v>27</v>
      </c>
      <c r="B241" s="11" t="s">
        <v>60</v>
      </c>
      <c r="C241" s="3"/>
      <c r="D241" s="3"/>
      <c r="E241" s="20" t="e">
        <f t="shared" si="8"/>
        <v>#DIV/0!</v>
      </c>
      <c r="F241" s="19">
        <f t="shared" si="9"/>
        <v>0</v>
      </c>
    </row>
    <row r="242" spans="1:6" ht="12.75" hidden="1">
      <c r="A242" s="15" t="s">
        <v>33</v>
      </c>
      <c r="B242" s="11" t="s">
        <v>60</v>
      </c>
      <c r="C242" s="3"/>
      <c r="D242" s="3"/>
      <c r="E242" s="20" t="e">
        <f t="shared" si="8"/>
        <v>#DIV/0!</v>
      </c>
      <c r="F242" s="19">
        <f t="shared" si="9"/>
        <v>0</v>
      </c>
    </row>
    <row r="243" spans="1:6" ht="12.75" hidden="1">
      <c r="A243" s="15" t="s">
        <v>26</v>
      </c>
      <c r="B243" s="11" t="s">
        <v>60</v>
      </c>
      <c r="C243" s="3"/>
      <c r="D243" s="3"/>
      <c r="E243" s="20" t="e">
        <f t="shared" si="8"/>
        <v>#DIV/0!</v>
      </c>
      <c r="F243" s="19">
        <f t="shared" si="9"/>
        <v>0</v>
      </c>
    </row>
    <row r="244" spans="1:6" ht="12.75" hidden="1">
      <c r="A244" s="15" t="s">
        <v>30</v>
      </c>
      <c r="B244" s="11" t="s">
        <v>60</v>
      </c>
      <c r="C244" s="3"/>
      <c r="D244" s="3"/>
      <c r="E244" s="20" t="e">
        <f t="shared" si="8"/>
        <v>#DIV/0!</v>
      </c>
      <c r="F244" s="19">
        <f t="shared" si="9"/>
        <v>0</v>
      </c>
    </row>
    <row r="245" spans="1:6" ht="12.75" hidden="1">
      <c r="A245" s="15" t="s">
        <v>35</v>
      </c>
      <c r="B245" s="11" t="s">
        <v>60</v>
      </c>
      <c r="C245" s="3"/>
      <c r="D245" s="3"/>
      <c r="E245" s="20" t="e">
        <f t="shared" si="8"/>
        <v>#DIV/0!</v>
      </c>
      <c r="F245" s="19">
        <f t="shared" si="9"/>
        <v>0</v>
      </c>
    </row>
    <row r="246" spans="1:6" ht="12.75" hidden="1">
      <c r="A246" s="15" t="s">
        <v>37</v>
      </c>
      <c r="B246" s="11" t="s">
        <v>60</v>
      </c>
      <c r="C246" s="3"/>
      <c r="D246" s="3"/>
      <c r="E246" s="20" t="e">
        <f t="shared" si="8"/>
        <v>#DIV/0!</v>
      </c>
      <c r="F246" s="19">
        <f t="shared" si="9"/>
        <v>0</v>
      </c>
    </row>
    <row r="247" spans="1:6" ht="12.75" hidden="1">
      <c r="A247" s="15" t="s">
        <v>36</v>
      </c>
      <c r="B247" s="11" t="s">
        <v>60</v>
      </c>
      <c r="C247" s="3"/>
      <c r="D247" s="3"/>
      <c r="E247" s="20" t="e">
        <f t="shared" si="8"/>
        <v>#DIV/0!</v>
      </c>
      <c r="F247" s="19">
        <f t="shared" si="9"/>
        <v>0</v>
      </c>
    </row>
    <row r="248" spans="1:6" ht="25.5" hidden="1">
      <c r="A248" s="15" t="s">
        <v>25</v>
      </c>
      <c r="B248" s="11" t="s">
        <v>60</v>
      </c>
      <c r="C248" s="3"/>
      <c r="D248" s="3"/>
      <c r="E248" s="20" t="e">
        <f t="shared" si="8"/>
        <v>#DIV/0!</v>
      </c>
      <c r="F248" s="19">
        <f t="shared" si="9"/>
        <v>0</v>
      </c>
    </row>
    <row r="249" spans="1:6" ht="26.25" customHeight="1" hidden="1">
      <c r="A249" s="8" t="s">
        <v>152</v>
      </c>
      <c r="B249" s="14" t="s">
        <v>60</v>
      </c>
      <c r="C249" s="12">
        <f>C250</f>
        <v>0</v>
      </c>
      <c r="D249" s="12">
        <f>D250</f>
        <v>0</v>
      </c>
      <c r="E249" s="24" t="e">
        <f t="shared" si="8"/>
        <v>#DIV/0!</v>
      </c>
      <c r="F249" s="26">
        <f t="shared" si="9"/>
        <v>0</v>
      </c>
    </row>
    <row r="250" spans="1:6" ht="12.75" hidden="1">
      <c r="A250" s="15" t="s">
        <v>153</v>
      </c>
      <c r="B250" s="11" t="s">
        <v>60</v>
      </c>
      <c r="C250" s="3"/>
      <c r="D250" s="3"/>
      <c r="E250" s="20" t="e">
        <f t="shared" si="8"/>
        <v>#DIV/0!</v>
      </c>
      <c r="F250" s="19">
        <f>C250-D250</f>
        <v>0</v>
      </c>
    </row>
    <row r="251" spans="1:6" ht="16.5" customHeight="1" hidden="1">
      <c r="A251" s="177" t="s">
        <v>39</v>
      </c>
      <c r="B251" s="178"/>
      <c r="C251" s="178"/>
      <c r="D251" s="178"/>
      <c r="E251" s="178"/>
      <c r="F251" s="179"/>
    </row>
    <row r="252" spans="1:6" ht="25.5" hidden="1">
      <c r="A252" s="18" t="s">
        <v>25</v>
      </c>
      <c r="B252" s="17"/>
      <c r="C252" s="3"/>
      <c r="D252" s="3"/>
      <c r="E252" s="20"/>
      <c r="F252" s="19"/>
    </row>
    <row r="253" spans="1:6" ht="12.75" hidden="1">
      <c r="A253" s="15" t="s">
        <v>40</v>
      </c>
      <c r="B253" s="17" t="s">
        <v>14</v>
      </c>
      <c r="C253" s="3"/>
      <c r="D253" s="3"/>
      <c r="E253" s="20" t="e">
        <f>C253/D253*100</f>
        <v>#DIV/0!</v>
      </c>
      <c r="F253" s="19">
        <f>C253-D253</f>
        <v>0</v>
      </c>
    </row>
    <row r="254" spans="1:6" ht="7.5" customHeight="1" hidden="1">
      <c r="A254" s="15"/>
      <c r="B254" s="17"/>
      <c r="C254" s="3"/>
      <c r="D254" s="3"/>
      <c r="E254" s="20" t="e">
        <f>C254/D254*100</f>
        <v>#DIV/0!</v>
      </c>
      <c r="F254" s="19"/>
    </row>
    <row r="255" spans="1:6" ht="12.75" hidden="1">
      <c r="A255" s="18" t="s">
        <v>158</v>
      </c>
      <c r="B255" s="17"/>
      <c r="C255" s="3"/>
      <c r="D255" s="3"/>
      <c r="E255" s="20"/>
      <c r="F255" s="19"/>
    </row>
    <row r="256" spans="1:6" ht="12.75" hidden="1">
      <c r="A256" s="15" t="s">
        <v>41</v>
      </c>
      <c r="B256" s="17" t="s">
        <v>56</v>
      </c>
      <c r="C256" s="3"/>
      <c r="D256" s="3"/>
      <c r="E256" s="20" t="e">
        <f>C256/D256*100</f>
        <v>#DIV/0!</v>
      </c>
      <c r="F256" s="19">
        <f>C256-D256</f>
        <v>0</v>
      </c>
    </row>
    <row r="257" spans="1:6" ht="12.75" hidden="1">
      <c r="A257" s="15" t="s">
        <v>42</v>
      </c>
      <c r="B257" s="17" t="s">
        <v>56</v>
      </c>
      <c r="C257" s="3"/>
      <c r="D257" s="3"/>
      <c r="E257" s="20" t="e">
        <f>C257/D257*100</f>
        <v>#DIV/0!</v>
      </c>
      <c r="F257" s="19">
        <f>C257-D257</f>
        <v>0</v>
      </c>
    </row>
    <row r="258" spans="1:6" ht="12.75" hidden="1">
      <c r="A258" s="15" t="s">
        <v>44</v>
      </c>
      <c r="B258" s="17" t="s">
        <v>56</v>
      </c>
      <c r="C258" s="3"/>
      <c r="D258" s="3"/>
      <c r="E258" s="20" t="e">
        <f>C258/D258*100</f>
        <v>#DIV/0!</v>
      </c>
      <c r="F258" s="19">
        <f>C258-D258</f>
        <v>0</v>
      </c>
    </row>
    <row r="259" spans="1:6" ht="12.75" hidden="1">
      <c r="A259" s="18" t="s">
        <v>101</v>
      </c>
      <c r="B259" s="17"/>
      <c r="C259" s="3"/>
      <c r="D259" s="3"/>
      <c r="E259" s="20"/>
      <c r="F259" s="19"/>
    </row>
    <row r="260" spans="1:6" ht="12.75" hidden="1">
      <c r="A260" s="15" t="s">
        <v>41</v>
      </c>
      <c r="B260" s="17" t="s">
        <v>56</v>
      </c>
      <c r="C260" s="3"/>
      <c r="D260" s="3"/>
      <c r="E260" s="20" t="e">
        <f>C260/D260*100</f>
        <v>#DIV/0!</v>
      </c>
      <c r="F260" s="19">
        <f>C260-D260</f>
        <v>0</v>
      </c>
    </row>
    <row r="261" spans="1:6" ht="12.75" hidden="1">
      <c r="A261" s="15" t="s">
        <v>42</v>
      </c>
      <c r="B261" s="17" t="s">
        <v>56</v>
      </c>
      <c r="C261" s="3"/>
      <c r="D261" s="3"/>
      <c r="E261" s="20" t="e">
        <f>C261/D261*100</f>
        <v>#DIV/0!</v>
      </c>
      <c r="F261" s="19">
        <f>C261-D261</f>
        <v>0</v>
      </c>
    </row>
    <row r="262" spans="1:6" ht="12.75" hidden="1">
      <c r="A262" s="15" t="s">
        <v>43</v>
      </c>
      <c r="B262" s="17" t="s">
        <v>56</v>
      </c>
      <c r="C262" s="3"/>
      <c r="D262" s="3"/>
      <c r="E262" s="20" t="e">
        <f>C262/D262*100</f>
        <v>#DIV/0!</v>
      </c>
      <c r="F262" s="19">
        <f>C262-D262</f>
        <v>0</v>
      </c>
    </row>
    <row r="263" spans="1:6" ht="12.75" hidden="1">
      <c r="A263" s="18" t="s">
        <v>23</v>
      </c>
      <c r="B263" s="17"/>
      <c r="C263" s="3"/>
      <c r="D263" s="3"/>
      <c r="E263" s="20"/>
      <c r="F263" s="19"/>
    </row>
    <row r="264" spans="1:6" ht="12.75" hidden="1">
      <c r="A264" s="15" t="s">
        <v>41</v>
      </c>
      <c r="B264" s="17" t="s">
        <v>56</v>
      </c>
      <c r="C264" s="3">
        <v>2.2</v>
      </c>
      <c r="D264" s="3">
        <v>2.4</v>
      </c>
      <c r="E264" s="20">
        <f aca="true" t="shared" si="10" ref="E264:E269">C264/D264*100</f>
        <v>91.66666666666667</v>
      </c>
      <c r="F264" s="19">
        <f aca="true" t="shared" si="11" ref="F264:F269">C264-D264</f>
        <v>-0.19999999999999973</v>
      </c>
    </row>
    <row r="265" spans="1:6" ht="12.75" hidden="1">
      <c r="A265" s="15" t="s">
        <v>42</v>
      </c>
      <c r="B265" s="17" t="s">
        <v>56</v>
      </c>
      <c r="C265" s="3">
        <v>1.4</v>
      </c>
      <c r="D265" s="3">
        <v>1.8</v>
      </c>
      <c r="E265" s="20">
        <f t="shared" si="10"/>
        <v>77.77777777777777</v>
      </c>
      <c r="F265" s="19">
        <f t="shared" si="11"/>
        <v>-0.40000000000000013</v>
      </c>
    </row>
    <row r="266" spans="1:6" ht="12.75" hidden="1">
      <c r="A266" s="15" t="s">
        <v>44</v>
      </c>
      <c r="B266" s="17" t="s">
        <v>56</v>
      </c>
      <c r="C266" s="3">
        <v>0.83</v>
      </c>
      <c r="D266" s="3">
        <v>0.9</v>
      </c>
      <c r="E266" s="20">
        <f t="shared" si="10"/>
        <v>92.22222222222221</v>
      </c>
      <c r="F266" s="19">
        <f t="shared" si="11"/>
        <v>-0.07000000000000006</v>
      </c>
    </row>
    <row r="267" spans="1:6" ht="12.75" hidden="1">
      <c r="A267" s="15" t="s">
        <v>45</v>
      </c>
      <c r="B267" s="17" t="s">
        <v>61</v>
      </c>
      <c r="C267" s="3">
        <v>0</v>
      </c>
      <c r="D267" s="3">
        <v>8.3</v>
      </c>
      <c r="E267" s="20">
        <f t="shared" si="10"/>
        <v>0</v>
      </c>
      <c r="F267" s="19">
        <f t="shared" si="11"/>
        <v>-8.3</v>
      </c>
    </row>
    <row r="268" spans="1:6" ht="12.75" hidden="1">
      <c r="A268" s="15" t="s">
        <v>141</v>
      </c>
      <c r="B268" s="17" t="s">
        <v>142</v>
      </c>
      <c r="C268" s="3">
        <v>0</v>
      </c>
      <c r="D268" s="3">
        <v>0.3</v>
      </c>
      <c r="E268" s="20">
        <f t="shared" si="10"/>
        <v>0</v>
      </c>
      <c r="F268" s="19">
        <f t="shared" si="11"/>
        <v>-0.3</v>
      </c>
    </row>
    <row r="269" spans="1:6" ht="0.75" customHeight="1" hidden="1">
      <c r="A269" s="15" t="s">
        <v>46</v>
      </c>
      <c r="B269" s="17" t="s">
        <v>62</v>
      </c>
      <c r="C269" s="3">
        <v>0</v>
      </c>
      <c r="D269" s="3">
        <v>1.1</v>
      </c>
      <c r="E269" s="20">
        <f t="shared" si="10"/>
        <v>0</v>
      </c>
      <c r="F269" s="19">
        <f t="shared" si="11"/>
        <v>-1.1</v>
      </c>
    </row>
    <row r="270" spans="1:6" ht="12.75" hidden="1">
      <c r="A270" s="7" t="s">
        <v>132</v>
      </c>
      <c r="B270" s="17"/>
      <c r="C270" s="3"/>
      <c r="D270" s="3"/>
      <c r="E270" s="20"/>
      <c r="F270" s="19"/>
    </row>
    <row r="271" spans="1:6" ht="12.75" hidden="1">
      <c r="A271" s="15" t="s">
        <v>45</v>
      </c>
      <c r="B271" s="17" t="s">
        <v>61</v>
      </c>
      <c r="C271" s="3">
        <v>66.2</v>
      </c>
      <c r="D271" s="3">
        <v>51.9</v>
      </c>
      <c r="E271" s="20">
        <f>C271/D271*100</f>
        <v>127.55298651252409</v>
      </c>
      <c r="F271" s="19">
        <f>C271-D271</f>
        <v>14.300000000000004</v>
      </c>
    </row>
    <row r="272" spans="1:6" ht="12.75" hidden="1">
      <c r="A272" s="15" t="s">
        <v>46</v>
      </c>
      <c r="B272" s="17" t="s">
        <v>62</v>
      </c>
      <c r="C272" s="3">
        <v>10</v>
      </c>
      <c r="D272" s="3">
        <v>8.2</v>
      </c>
      <c r="E272" s="20">
        <f>C272/D272*100</f>
        <v>121.95121951219514</v>
      </c>
      <c r="F272" s="19">
        <f>C272-D272</f>
        <v>1.8000000000000007</v>
      </c>
    </row>
    <row r="273" spans="1:6" ht="12.75" hidden="1">
      <c r="A273" s="15" t="s">
        <v>141</v>
      </c>
      <c r="B273" s="17" t="s">
        <v>142</v>
      </c>
      <c r="C273" s="3">
        <v>5.4</v>
      </c>
      <c r="D273" s="3">
        <v>4.2</v>
      </c>
      <c r="E273" s="20">
        <f>C273/D273*100</f>
        <v>128.57142857142858</v>
      </c>
      <c r="F273" s="19">
        <f>C273-D273</f>
        <v>1.2000000000000002</v>
      </c>
    </row>
    <row r="274" spans="1:6" ht="12.75" hidden="1">
      <c r="A274" s="18" t="s">
        <v>26</v>
      </c>
      <c r="B274" s="11"/>
      <c r="C274" s="3"/>
      <c r="D274" s="3"/>
      <c r="E274" s="20"/>
      <c r="F274" s="19"/>
    </row>
    <row r="275" spans="1:6" ht="12.75" hidden="1">
      <c r="A275" s="15" t="s">
        <v>47</v>
      </c>
      <c r="B275" s="17" t="s">
        <v>56</v>
      </c>
      <c r="C275" s="3"/>
      <c r="D275" s="3"/>
      <c r="E275" s="20" t="e">
        <f>C275/D275*100</f>
        <v>#DIV/0!</v>
      </c>
      <c r="F275" s="19">
        <f>C275-D275</f>
        <v>0</v>
      </c>
    </row>
    <row r="276" spans="1:6" ht="12.75" hidden="1">
      <c r="A276" s="18" t="s">
        <v>28</v>
      </c>
      <c r="B276" s="17"/>
      <c r="C276" s="3"/>
      <c r="D276" s="3"/>
      <c r="E276" s="20"/>
      <c r="F276" s="19"/>
    </row>
    <row r="277" spans="1:6" ht="12.75" hidden="1">
      <c r="A277" s="15" t="s">
        <v>41</v>
      </c>
      <c r="B277" s="17" t="s">
        <v>56</v>
      </c>
      <c r="C277" s="3"/>
      <c r="D277" s="3"/>
      <c r="E277" s="20" t="e">
        <f>C277/D277*100</f>
        <v>#DIV/0!</v>
      </c>
      <c r="F277" s="19">
        <f>C277-D277</f>
        <v>0</v>
      </c>
    </row>
    <row r="278" spans="1:6" ht="12.75" hidden="1">
      <c r="A278" s="15" t="s">
        <v>42</v>
      </c>
      <c r="B278" s="17" t="s">
        <v>56</v>
      </c>
      <c r="C278" s="3"/>
      <c r="D278" s="3"/>
      <c r="E278" s="20" t="e">
        <f>C278/D278*100</f>
        <v>#DIV/0!</v>
      </c>
      <c r="F278" s="19">
        <f>C278-D278</f>
        <v>0</v>
      </c>
    </row>
    <row r="279" spans="1:6" ht="12.75" hidden="1">
      <c r="A279" s="15" t="s">
        <v>43</v>
      </c>
      <c r="B279" s="17" t="s">
        <v>56</v>
      </c>
      <c r="C279" s="3"/>
      <c r="D279" s="3"/>
      <c r="E279" s="20" t="e">
        <f>C279/D279*100</f>
        <v>#DIV/0!</v>
      </c>
      <c r="F279" s="19">
        <f>C279-D279</f>
        <v>0</v>
      </c>
    </row>
    <row r="280" spans="1:6" ht="12.75" hidden="1">
      <c r="A280" s="18" t="s">
        <v>31</v>
      </c>
      <c r="B280" s="17"/>
      <c r="C280" s="3"/>
      <c r="D280" s="3"/>
      <c r="E280" s="20"/>
      <c r="F280" s="19"/>
    </row>
    <row r="281" spans="1:6" ht="12.75" hidden="1">
      <c r="A281" s="15" t="s">
        <v>49</v>
      </c>
      <c r="B281" s="17" t="s">
        <v>124</v>
      </c>
      <c r="C281" s="3">
        <v>1.8</v>
      </c>
      <c r="D281" s="3">
        <v>0.6</v>
      </c>
      <c r="E281" s="20">
        <f>C281/D281*100</f>
        <v>300</v>
      </c>
      <c r="F281" s="19">
        <f>C281-D281</f>
        <v>1.2000000000000002</v>
      </c>
    </row>
    <row r="282" spans="1:6" ht="12.75" hidden="1">
      <c r="A282" s="15" t="s">
        <v>173</v>
      </c>
      <c r="B282" s="17" t="s">
        <v>124</v>
      </c>
      <c r="C282" s="3">
        <v>0.7</v>
      </c>
      <c r="D282" s="3">
        <v>0.35</v>
      </c>
      <c r="E282" s="20"/>
      <c r="F282" s="19"/>
    </row>
    <row r="283" spans="1:6" ht="12.75" hidden="1">
      <c r="A283" s="18" t="s">
        <v>32</v>
      </c>
      <c r="B283" s="11"/>
      <c r="C283" s="3"/>
      <c r="D283" s="3"/>
      <c r="E283" s="20"/>
      <c r="F283" s="19"/>
    </row>
    <row r="284" spans="1:6" ht="12.75" hidden="1">
      <c r="A284" s="15" t="s">
        <v>41</v>
      </c>
      <c r="B284" s="17" t="s">
        <v>56</v>
      </c>
      <c r="C284" s="3">
        <v>3.4</v>
      </c>
      <c r="D284" s="3">
        <v>2.8</v>
      </c>
      <c r="E284" s="20">
        <f>C284/D284*100</f>
        <v>121.42857142857144</v>
      </c>
      <c r="F284" s="19">
        <f>C284-D284</f>
        <v>0.6000000000000001</v>
      </c>
    </row>
    <row r="285" spans="1:6" ht="12.75" hidden="1">
      <c r="A285" s="15" t="s">
        <v>42</v>
      </c>
      <c r="B285" s="17" t="s">
        <v>56</v>
      </c>
      <c r="C285" s="3">
        <v>2.1</v>
      </c>
      <c r="D285" s="3">
        <v>1.8</v>
      </c>
      <c r="E285" s="20">
        <f>C285/D285*100</f>
        <v>116.66666666666667</v>
      </c>
      <c r="F285" s="19">
        <f>C285-D285</f>
        <v>0.30000000000000004</v>
      </c>
    </row>
    <row r="286" spans="1:6" ht="12.75" hidden="1">
      <c r="A286" s="15" t="s">
        <v>44</v>
      </c>
      <c r="B286" s="17" t="s">
        <v>56</v>
      </c>
      <c r="C286" s="3">
        <v>0.16</v>
      </c>
      <c r="D286" s="3">
        <v>0.55</v>
      </c>
      <c r="E286" s="20">
        <f>C286/D286*100</f>
        <v>29.09090909090909</v>
      </c>
      <c r="F286" s="19">
        <f>C286-D286</f>
        <v>-0.39</v>
      </c>
    </row>
    <row r="287" spans="1:6" ht="12.75" hidden="1">
      <c r="A287" s="7" t="s">
        <v>140</v>
      </c>
      <c r="B287" s="17"/>
      <c r="C287" s="3"/>
      <c r="D287" s="3"/>
      <c r="E287" s="20"/>
      <c r="F287" s="19"/>
    </row>
    <row r="288" spans="1:6" ht="12.75" hidden="1">
      <c r="A288" s="15" t="s">
        <v>41</v>
      </c>
      <c r="B288" s="17" t="s">
        <v>56</v>
      </c>
      <c r="C288" s="3">
        <v>0.4</v>
      </c>
      <c r="D288" s="3">
        <v>1.56</v>
      </c>
      <c r="E288" s="20">
        <f>C288/D288*100</f>
        <v>25.641025641025646</v>
      </c>
      <c r="F288" s="19">
        <f>C288-D288</f>
        <v>-1.1600000000000001</v>
      </c>
    </row>
    <row r="289" spans="1:6" ht="12.75" hidden="1">
      <c r="A289" s="15" t="s">
        <v>42</v>
      </c>
      <c r="B289" s="17" t="s">
        <v>56</v>
      </c>
      <c r="C289" s="3">
        <v>0.2</v>
      </c>
      <c r="D289" s="3">
        <v>0.98</v>
      </c>
      <c r="E289" s="20">
        <f>C289/D289*100</f>
        <v>20.408163265306122</v>
      </c>
      <c r="F289" s="19">
        <f>C289-D289</f>
        <v>-0.78</v>
      </c>
    </row>
    <row r="290" spans="1:6" ht="12.75" hidden="1">
      <c r="A290" s="97" t="s">
        <v>172</v>
      </c>
      <c r="B290" s="17"/>
      <c r="C290" s="3"/>
      <c r="D290" s="3"/>
      <c r="E290" s="20"/>
      <c r="F290" s="19"/>
    </row>
    <row r="291" spans="1:6" ht="12.75" hidden="1">
      <c r="A291" s="94" t="s">
        <v>41</v>
      </c>
      <c r="B291" s="17" t="s">
        <v>56</v>
      </c>
      <c r="C291" s="3">
        <v>2.5</v>
      </c>
      <c r="D291" s="3">
        <v>0</v>
      </c>
      <c r="E291" s="20" t="e">
        <f>C291/D291*100</f>
        <v>#DIV/0!</v>
      </c>
      <c r="F291" s="19">
        <f>C291-D291</f>
        <v>2.5</v>
      </c>
    </row>
    <row r="292" spans="1:6" ht="12.75" hidden="1">
      <c r="A292" s="15" t="s">
        <v>42</v>
      </c>
      <c r="B292" s="17" t="s">
        <v>56</v>
      </c>
      <c r="C292" s="3">
        <v>1.7</v>
      </c>
      <c r="D292" s="3">
        <v>0</v>
      </c>
      <c r="E292" s="20" t="e">
        <f>C292/D292*100</f>
        <v>#DIV/0!</v>
      </c>
      <c r="F292" s="19">
        <f>C292-D292</f>
        <v>1.7</v>
      </c>
    </row>
    <row r="293" spans="1:6" ht="12.75" hidden="1">
      <c r="A293" s="7" t="s">
        <v>50</v>
      </c>
      <c r="B293" s="17"/>
      <c r="C293" s="3"/>
      <c r="D293" s="3"/>
      <c r="E293" s="20"/>
      <c r="F293" s="19"/>
    </row>
    <row r="294" spans="1:6" ht="12.75" hidden="1">
      <c r="A294" s="15" t="s">
        <v>44</v>
      </c>
      <c r="B294" s="17" t="s">
        <v>57</v>
      </c>
      <c r="C294" s="3">
        <v>0.5</v>
      </c>
      <c r="D294" s="3">
        <v>0.4</v>
      </c>
      <c r="E294" s="20">
        <f aca="true" t="shared" si="12" ref="E294:E333">C294/D294*100</f>
        <v>125</v>
      </c>
      <c r="F294" s="19">
        <f aca="true" t="shared" si="13" ref="F294:F333">C294-D294</f>
        <v>0.09999999999999998</v>
      </c>
    </row>
    <row r="295" spans="1:6" ht="12.75" hidden="1">
      <c r="A295" s="7" t="s">
        <v>164</v>
      </c>
      <c r="B295" s="17"/>
      <c r="C295" s="3"/>
      <c r="D295" s="3"/>
      <c r="E295" s="20"/>
      <c r="F295" s="19"/>
    </row>
    <row r="296" spans="1:6" ht="12.75" hidden="1">
      <c r="A296" s="15" t="s">
        <v>44</v>
      </c>
      <c r="B296" s="17" t="s">
        <v>57</v>
      </c>
      <c r="C296" s="3"/>
      <c r="D296" s="3"/>
      <c r="E296" s="20" t="e">
        <f>C296/D296*100</f>
        <v>#DIV/0!</v>
      </c>
      <c r="F296" s="19">
        <f>C296-D296</f>
        <v>0</v>
      </c>
    </row>
    <row r="297" spans="1:6" ht="12.75" hidden="1">
      <c r="A297" s="15" t="s">
        <v>48</v>
      </c>
      <c r="B297" s="17" t="s">
        <v>166</v>
      </c>
      <c r="C297" s="3"/>
      <c r="D297" s="3"/>
      <c r="E297" s="20" t="e">
        <f>C297/D297*100</f>
        <v>#DIV/0!</v>
      </c>
      <c r="F297" s="19">
        <f>C297-D297</f>
        <v>0</v>
      </c>
    </row>
    <row r="298" spans="1:6" ht="12.75" hidden="1">
      <c r="A298" s="15"/>
      <c r="B298" s="17"/>
      <c r="C298" s="3"/>
      <c r="D298" s="3"/>
      <c r="E298" s="20"/>
      <c r="F298" s="19"/>
    </row>
    <row r="299" spans="1:6" ht="27" hidden="1">
      <c r="A299" s="80" t="s">
        <v>51</v>
      </c>
      <c r="B299" s="81" t="s">
        <v>58</v>
      </c>
      <c r="C299" s="82">
        <f>C301+C303+C315+C317+C319+C322</f>
        <v>295</v>
      </c>
      <c r="D299" s="82">
        <f>D301+D303+D315+D317+D319+D322</f>
        <v>329</v>
      </c>
      <c r="E299" s="83">
        <f t="shared" si="12"/>
        <v>89.66565349544074</v>
      </c>
      <c r="F299" s="84">
        <f t="shared" si="13"/>
        <v>-34</v>
      </c>
    </row>
    <row r="300" spans="1:6" ht="0.75" customHeight="1" hidden="1">
      <c r="A300" s="15" t="s">
        <v>155</v>
      </c>
      <c r="B300" s="17" t="s">
        <v>20</v>
      </c>
      <c r="C300" s="3"/>
      <c r="D300" s="3"/>
      <c r="E300" s="20" t="e">
        <f t="shared" si="12"/>
        <v>#DIV/0!</v>
      </c>
      <c r="F300" s="19">
        <f t="shared" si="13"/>
        <v>0</v>
      </c>
    </row>
    <row r="301" spans="1:6" ht="12.75" customHeight="1" hidden="1">
      <c r="A301" s="8" t="s">
        <v>147</v>
      </c>
      <c r="B301" s="17" t="s">
        <v>20</v>
      </c>
      <c r="C301" s="12">
        <f>C302</f>
        <v>55</v>
      </c>
      <c r="D301" s="12">
        <f>D302</f>
        <v>59</v>
      </c>
      <c r="E301" s="24">
        <f t="shared" si="12"/>
        <v>93.22033898305084</v>
      </c>
      <c r="F301" s="26">
        <f t="shared" si="13"/>
        <v>-4</v>
      </c>
    </row>
    <row r="302" spans="1:6" ht="25.5" hidden="1">
      <c r="A302" s="15" t="s">
        <v>25</v>
      </c>
      <c r="B302" s="17" t="s">
        <v>20</v>
      </c>
      <c r="C302" s="3">
        <v>55</v>
      </c>
      <c r="D302" s="3">
        <v>59</v>
      </c>
      <c r="E302" s="20">
        <f t="shared" si="12"/>
        <v>93.22033898305084</v>
      </c>
      <c r="F302" s="19">
        <f t="shared" si="13"/>
        <v>-4</v>
      </c>
    </row>
    <row r="303" spans="1:6" ht="25.5" hidden="1">
      <c r="A303" s="8" t="s">
        <v>148</v>
      </c>
      <c r="B303" s="17" t="s">
        <v>20</v>
      </c>
      <c r="C303" s="12">
        <f>SUM(C304:C314)</f>
        <v>194</v>
      </c>
      <c r="D303" s="12">
        <f>SUM(D304:D314)</f>
        <v>219</v>
      </c>
      <c r="E303" s="24">
        <f t="shared" si="12"/>
        <v>88.58447488584474</v>
      </c>
      <c r="F303" s="26">
        <f t="shared" si="13"/>
        <v>-25</v>
      </c>
    </row>
    <row r="304" spans="1:6" ht="12.75" hidden="1">
      <c r="A304" s="15" t="s">
        <v>32</v>
      </c>
      <c r="B304" s="17" t="s">
        <v>66</v>
      </c>
      <c r="C304" s="3">
        <v>50</v>
      </c>
      <c r="D304" s="3">
        <v>67</v>
      </c>
      <c r="E304" s="20">
        <f t="shared" si="12"/>
        <v>74.6268656716418</v>
      </c>
      <c r="F304" s="19">
        <f t="shared" si="13"/>
        <v>-17</v>
      </c>
    </row>
    <row r="305" spans="1:6" ht="12.75" hidden="1">
      <c r="A305" s="15" t="s">
        <v>132</v>
      </c>
      <c r="B305" s="17" t="s">
        <v>20</v>
      </c>
      <c r="C305" s="3">
        <v>87</v>
      </c>
      <c r="D305" s="3">
        <v>92</v>
      </c>
      <c r="E305" s="20">
        <f t="shared" si="12"/>
        <v>94.56521739130434</v>
      </c>
      <c r="F305" s="19">
        <f t="shared" si="13"/>
        <v>-5</v>
      </c>
    </row>
    <row r="306" spans="1:6" ht="12.75" hidden="1">
      <c r="A306" s="15" t="s">
        <v>28</v>
      </c>
      <c r="B306" s="17" t="s">
        <v>20</v>
      </c>
      <c r="C306" s="3"/>
      <c r="D306" s="3"/>
      <c r="E306" s="20" t="e">
        <f t="shared" si="12"/>
        <v>#DIV/0!</v>
      </c>
      <c r="F306" s="19">
        <f t="shared" si="13"/>
        <v>0</v>
      </c>
    </row>
    <row r="307" spans="1:6" ht="12.75" hidden="1">
      <c r="A307" s="15" t="s">
        <v>31</v>
      </c>
      <c r="B307" s="17" t="s">
        <v>20</v>
      </c>
      <c r="C307" s="3">
        <v>37</v>
      </c>
      <c r="D307" s="3">
        <v>40</v>
      </c>
      <c r="E307" s="20">
        <f t="shared" si="12"/>
        <v>92.5</v>
      </c>
      <c r="F307" s="19">
        <f t="shared" si="13"/>
        <v>-3</v>
      </c>
    </row>
    <row r="308" spans="1:6" ht="12.75" hidden="1">
      <c r="A308" s="15" t="s">
        <v>26</v>
      </c>
      <c r="B308" s="17" t="s">
        <v>20</v>
      </c>
      <c r="C308" s="3"/>
      <c r="D308" s="3"/>
      <c r="E308" s="20" t="e">
        <f t="shared" si="12"/>
        <v>#DIV/0!</v>
      </c>
      <c r="F308" s="19">
        <f t="shared" si="13"/>
        <v>0</v>
      </c>
    </row>
    <row r="309" spans="1:6" ht="12.75" hidden="1">
      <c r="A309" s="15" t="s">
        <v>35</v>
      </c>
      <c r="B309" s="17" t="s">
        <v>20</v>
      </c>
      <c r="C309" s="3">
        <v>9</v>
      </c>
      <c r="D309" s="3">
        <v>10</v>
      </c>
      <c r="E309" s="20">
        <f t="shared" si="12"/>
        <v>90</v>
      </c>
      <c r="F309" s="19">
        <f t="shared" si="13"/>
        <v>-1</v>
      </c>
    </row>
    <row r="310" spans="1:6" ht="12.75" hidden="1">
      <c r="A310" s="15" t="s">
        <v>140</v>
      </c>
      <c r="B310" s="17" t="s">
        <v>20</v>
      </c>
      <c r="C310" s="3">
        <v>3</v>
      </c>
      <c r="D310" s="3">
        <v>10</v>
      </c>
      <c r="E310" s="20">
        <f t="shared" si="12"/>
        <v>30</v>
      </c>
      <c r="F310" s="19">
        <f t="shared" si="13"/>
        <v>-7</v>
      </c>
    </row>
    <row r="311" spans="1:6" ht="12.75" hidden="1">
      <c r="A311" s="15" t="s">
        <v>172</v>
      </c>
      <c r="B311" s="17" t="s">
        <v>66</v>
      </c>
      <c r="C311" s="3">
        <v>8</v>
      </c>
      <c r="D311" s="3"/>
      <c r="E311" s="20"/>
      <c r="F311" s="19"/>
    </row>
    <row r="312" spans="1:6" ht="12.75" hidden="1">
      <c r="A312" s="94" t="s">
        <v>164</v>
      </c>
      <c r="B312" s="17" t="s">
        <v>66</v>
      </c>
      <c r="C312" s="3"/>
      <c r="D312" s="3"/>
      <c r="E312" s="20" t="e">
        <f t="shared" si="12"/>
        <v>#DIV/0!</v>
      </c>
      <c r="F312" s="19">
        <f t="shared" si="13"/>
        <v>0</v>
      </c>
    </row>
    <row r="313" spans="1:6" ht="12.75" hidden="1">
      <c r="A313" s="69" t="s">
        <v>158</v>
      </c>
      <c r="B313" s="17" t="s">
        <v>20</v>
      </c>
      <c r="C313" s="3"/>
      <c r="D313" s="3"/>
      <c r="E313" s="20" t="e">
        <f t="shared" si="12"/>
        <v>#DIV/0!</v>
      </c>
      <c r="F313" s="19">
        <f t="shared" si="13"/>
        <v>0</v>
      </c>
    </row>
    <row r="314" spans="1:6" ht="12.75" hidden="1">
      <c r="A314" s="15" t="s">
        <v>37</v>
      </c>
      <c r="B314" s="17" t="s">
        <v>66</v>
      </c>
      <c r="C314" s="3"/>
      <c r="D314" s="3"/>
      <c r="E314" s="20" t="e">
        <f t="shared" si="12"/>
        <v>#DIV/0!</v>
      </c>
      <c r="F314" s="19">
        <f t="shared" si="13"/>
        <v>0</v>
      </c>
    </row>
    <row r="315" spans="1:6" ht="12.75" hidden="1">
      <c r="A315" s="8" t="s">
        <v>151</v>
      </c>
      <c r="B315" s="17" t="s">
        <v>20</v>
      </c>
      <c r="C315" s="12">
        <f>C316</f>
        <v>40</v>
      </c>
      <c r="D315" s="12">
        <f>D316</f>
        <v>44</v>
      </c>
      <c r="E315" s="24">
        <f t="shared" si="12"/>
        <v>90.9090909090909</v>
      </c>
      <c r="F315" s="26">
        <f t="shared" si="13"/>
        <v>-4</v>
      </c>
    </row>
    <row r="316" spans="1:6" ht="12.75" hidden="1">
      <c r="A316" s="15" t="s">
        <v>23</v>
      </c>
      <c r="B316" s="17" t="s">
        <v>20</v>
      </c>
      <c r="C316" s="3">
        <v>40</v>
      </c>
      <c r="D316" s="3">
        <v>44</v>
      </c>
      <c r="E316" s="20">
        <f t="shared" si="12"/>
        <v>90.9090909090909</v>
      </c>
      <c r="F316" s="19">
        <f t="shared" si="13"/>
        <v>-4</v>
      </c>
    </row>
    <row r="317" spans="1:6" ht="25.5" hidden="1">
      <c r="A317" s="8" t="s">
        <v>156</v>
      </c>
      <c r="B317" s="17" t="s">
        <v>20</v>
      </c>
      <c r="C317" s="12">
        <f>C318</f>
        <v>2</v>
      </c>
      <c r="D317" s="12">
        <f>D318</f>
        <v>3</v>
      </c>
      <c r="E317" s="24">
        <f t="shared" si="12"/>
        <v>66.66666666666666</v>
      </c>
      <c r="F317" s="26">
        <f t="shared" si="13"/>
        <v>-1</v>
      </c>
    </row>
    <row r="318" spans="1:6" ht="12.75" hidden="1">
      <c r="A318" s="15" t="s">
        <v>157</v>
      </c>
      <c r="B318" s="17" t="s">
        <v>20</v>
      </c>
      <c r="C318" s="3">
        <v>2</v>
      </c>
      <c r="D318" s="3">
        <v>3</v>
      </c>
      <c r="E318" s="20">
        <f t="shared" si="12"/>
        <v>66.66666666666666</v>
      </c>
      <c r="F318" s="19">
        <f t="shared" si="13"/>
        <v>-1</v>
      </c>
    </row>
    <row r="319" spans="1:6" ht="18" customHeight="1" hidden="1">
      <c r="A319" s="8" t="s">
        <v>150</v>
      </c>
      <c r="B319" s="17" t="s">
        <v>20</v>
      </c>
      <c r="C319" s="12">
        <f>C320++C321</f>
        <v>4</v>
      </c>
      <c r="D319" s="12">
        <f>D320++D321</f>
        <v>4</v>
      </c>
      <c r="E319" s="24">
        <f t="shared" si="12"/>
        <v>100</v>
      </c>
      <c r="F319" s="26">
        <f t="shared" si="13"/>
        <v>0</v>
      </c>
    </row>
    <row r="320" spans="1:6" ht="12.75" hidden="1">
      <c r="A320" s="15" t="s">
        <v>126</v>
      </c>
      <c r="B320" s="17" t="s">
        <v>20</v>
      </c>
      <c r="C320" s="3">
        <v>4</v>
      </c>
      <c r="D320" s="3">
        <v>4</v>
      </c>
      <c r="E320" s="20">
        <f t="shared" si="12"/>
        <v>100</v>
      </c>
      <c r="F320" s="19">
        <f t="shared" si="13"/>
        <v>0</v>
      </c>
    </row>
    <row r="321" spans="1:6" ht="12.75" hidden="1">
      <c r="A321" s="15" t="s">
        <v>149</v>
      </c>
      <c r="B321" s="17" t="s">
        <v>20</v>
      </c>
      <c r="C321" s="3"/>
      <c r="D321" s="3"/>
      <c r="E321" s="20" t="e">
        <f t="shared" si="12"/>
        <v>#DIV/0!</v>
      </c>
      <c r="F321" s="19">
        <f t="shared" si="13"/>
        <v>0</v>
      </c>
    </row>
    <row r="322" spans="1:6" ht="25.5" hidden="1">
      <c r="A322" s="8" t="s">
        <v>152</v>
      </c>
      <c r="B322" s="17" t="s">
        <v>20</v>
      </c>
      <c r="C322" s="12">
        <f>C323</f>
        <v>0</v>
      </c>
      <c r="D322" s="12">
        <f>D323</f>
        <v>0</v>
      </c>
      <c r="E322" s="24" t="e">
        <f t="shared" si="12"/>
        <v>#DIV/0!</v>
      </c>
      <c r="F322" s="26">
        <f t="shared" si="13"/>
        <v>0</v>
      </c>
    </row>
    <row r="323" spans="1:6" ht="12.75" hidden="1">
      <c r="A323" s="15" t="s">
        <v>153</v>
      </c>
      <c r="B323" s="17" t="s">
        <v>20</v>
      </c>
      <c r="C323" s="3"/>
      <c r="D323" s="3"/>
      <c r="E323" s="20" t="e">
        <f t="shared" si="12"/>
        <v>#DIV/0!</v>
      </c>
      <c r="F323" s="19">
        <f t="shared" si="13"/>
        <v>0</v>
      </c>
    </row>
    <row r="324" spans="1:6" ht="27" hidden="1">
      <c r="A324" s="80" t="s">
        <v>52</v>
      </c>
      <c r="B324" s="85" t="s">
        <v>63</v>
      </c>
      <c r="C324" s="83">
        <f>C326+C328+C340+C342+C344+C347</f>
        <v>21942.899999999998</v>
      </c>
      <c r="D324" s="83">
        <f>D326+D328+D340+D342+D344+D347</f>
        <v>20763.3</v>
      </c>
      <c r="E324" s="83">
        <f t="shared" si="12"/>
        <v>105.68117784745199</v>
      </c>
      <c r="F324" s="84">
        <f t="shared" si="13"/>
        <v>1179.5999999999985</v>
      </c>
    </row>
    <row r="325" spans="1:6" ht="17.25" customHeight="1" hidden="1">
      <c r="A325" s="15" t="s">
        <v>155</v>
      </c>
      <c r="B325" s="11" t="s">
        <v>63</v>
      </c>
      <c r="C325" s="3"/>
      <c r="D325" s="3"/>
      <c r="E325" s="20" t="e">
        <f t="shared" si="12"/>
        <v>#DIV/0!</v>
      </c>
      <c r="F325" s="19">
        <f t="shared" si="13"/>
        <v>0</v>
      </c>
    </row>
    <row r="326" spans="1:6" ht="13.5" customHeight="1" hidden="1">
      <c r="A326" s="8" t="s">
        <v>147</v>
      </c>
      <c r="B326" s="11" t="s">
        <v>63</v>
      </c>
      <c r="C326" s="12">
        <f>C327</f>
        <v>7299.1</v>
      </c>
      <c r="D326" s="12">
        <f>D327</f>
        <v>6955.5</v>
      </c>
      <c r="E326" s="20">
        <f t="shared" si="12"/>
        <v>104.93997555891022</v>
      </c>
      <c r="F326" s="19">
        <f t="shared" si="13"/>
        <v>343.60000000000036</v>
      </c>
    </row>
    <row r="327" spans="1:6" ht="25.5" hidden="1">
      <c r="A327" s="15" t="s">
        <v>25</v>
      </c>
      <c r="B327" s="11" t="s">
        <v>63</v>
      </c>
      <c r="C327" s="3">
        <v>7299.1</v>
      </c>
      <c r="D327" s="3">
        <v>6955.5</v>
      </c>
      <c r="E327" s="20">
        <f t="shared" si="12"/>
        <v>104.93997555891022</v>
      </c>
      <c r="F327" s="19">
        <f t="shared" si="13"/>
        <v>343.60000000000036</v>
      </c>
    </row>
    <row r="328" spans="1:6" ht="25.5" hidden="1">
      <c r="A328" s="8" t="s">
        <v>148</v>
      </c>
      <c r="B328" s="11" t="s">
        <v>102</v>
      </c>
      <c r="C328" s="12">
        <f>SUM(C329:C339)</f>
        <v>11873.6</v>
      </c>
      <c r="D328" s="12">
        <f>SUM(D329:D339)</f>
        <v>11038.6</v>
      </c>
      <c r="E328" s="24">
        <f t="shared" si="12"/>
        <v>107.5643650462921</v>
      </c>
      <c r="F328" s="26">
        <f t="shared" si="13"/>
        <v>835</v>
      </c>
    </row>
    <row r="329" spans="1:6" ht="12.75" hidden="1">
      <c r="A329" s="15" t="s">
        <v>32</v>
      </c>
      <c r="B329" s="11" t="s">
        <v>102</v>
      </c>
      <c r="C329" s="3">
        <v>2709</v>
      </c>
      <c r="D329" s="3">
        <v>3954</v>
      </c>
      <c r="E329" s="20">
        <f t="shared" si="12"/>
        <v>68.51289833080425</v>
      </c>
      <c r="F329" s="19">
        <f t="shared" si="13"/>
        <v>-1245</v>
      </c>
    </row>
    <row r="330" spans="1:6" ht="12.75" hidden="1">
      <c r="A330" s="15" t="s">
        <v>132</v>
      </c>
      <c r="B330" s="11" t="s">
        <v>63</v>
      </c>
      <c r="C330" s="3">
        <v>6182.5</v>
      </c>
      <c r="D330" s="3">
        <v>4516</v>
      </c>
      <c r="E330" s="20">
        <f t="shared" si="12"/>
        <v>136.90212577502214</v>
      </c>
      <c r="F330" s="19">
        <f t="shared" si="13"/>
        <v>1666.5</v>
      </c>
    </row>
    <row r="331" spans="1:6" ht="12.75" hidden="1">
      <c r="A331" s="15" t="s">
        <v>28</v>
      </c>
      <c r="B331" s="11" t="s">
        <v>63</v>
      </c>
      <c r="C331" s="3"/>
      <c r="D331" s="3"/>
      <c r="E331" s="20" t="e">
        <f t="shared" si="12"/>
        <v>#DIV/0!</v>
      </c>
      <c r="F331" s="19">
        <f t="shared" si="13"/>
        <v>0</v>
      </c>
    </row>
    <row r="332" spans="1:6" ht="12.75" hidden="1">
      <c r="A332" s="15" t="s">
        <v>31</v>
      </c>
      <c r="B332" s="11" t="s">
        <v>63</v>
      </c>
      <c r="C332" s="3">
        <v>1546.5</v>
      </c>
      <c r="D332" s="3">
        <v>1536.3</v>
      </c>
      <c r="E332" s="20">
        <f t="shared" si="12"/>
        <v>100.66393282562001</v>
      </c>
      <c r="F332" s="19">
        <f t="shared" si="13"/>
        <v>10.200000000000045</v>
      </c>
    </row>
    <row r="333" spans="1:6" ht="12.75" hidden="1">
      <c r="A333" s="15" t="s">
        <v>26</v>
      </c>
      <c r="B333" s="11" t="s">
        <v>63</v>
      </c>
      <c r="C333" s="3"/>
      <c r="D333" s="3"/>
      <c r="E333" s="20" t="e">
        <f t="shared" si="12"/>
        <v>#DIV/0!</v>
      </c>
      <c r="F333" s="19">
        <f t="shared" si="13"/>
        <v>0</v>
      </c>
    </row>
    <row r="334" spans="1:6" ht="12.75" hidden="1">
      <c r="A334" s="15" t="s">
        <v>35</v>
      </c>
      <c r="B334" s="11" t="s">
        <v>63</v>
      </c>
      <c r="C334" s="3">
        <v>457</v>
      </c>
      <c r="D334" s="3">
        <v>470.7</v>
      </c>
      <c r="E334" s="20">
        <f aca="true" t="shared" si="14" ref="E334:E374">C334/D334*100</f>
        <v>97.08944125770131</v>
      </c>
      <c r="F334" s="19">
        <f aca="true" t="shared" si="15" ref="F334:F373">C334-D334</f>
        <v>-13.699999999999989</v>
      </c>
    </row>
    <row r="335" spans="1:6" ht="12.75" hidden="1">
      <c r="A335" s="15" t="s">
        <v>140</v>
      </c>
      <c r="B335" s="11" t="s">
        <v>63</v>
      </c>
      <c r="C335" s="3">
        <v>206.6</v>
      </c>
      <c r="D335" s="3">
        <v>561.6</v>
      </c>
      <c r="E335" s="20">
        <f t="shared" si="14"/>
        <v>36.787749287749286</v>
      </c>
      <c r="F335" s="19">
        <f t="shared" si="15"/>
        <v>-355</v>
      </c>
    </row>
    <row r="336" spans="1:6" ht="12.75" hidden="1">
      <c r="A336" s="15" t="s">
        <v>172</v>
      </c>
      <c r="B336" s="11" t="s">
        <v>102</v>
      </c>
      <c r="C336" s="3">
        <v>772</v>
      </c>
      <c r="D336" s="3"/>
      <c r="E336" s="20"/>
      <c r="F336" s="19"/>
    </row>
    <row r="337" spans="1:6" ht="12.75" hidden="1">
      <c r="A337" s="15" t="s">
        <v>164</v>
      </c>
      <c r="B337" s="11" t="s">
        <v>167</v>
      </c>
      <c r="C337" s="3"/>
      <c r="D337" s="3"/>
      <c r="E337" s="20" t="e">
        <f t="shared" si="14"/>
        <v>#DIV/0!</v>
      </c>
      <c r="F337" s="19">
        <f t="shared" si="15"/>
        <v>0</v>
      </c>
    </row>
    <row r="338" spans="1:6" ht="12.75" hidden="1">
      <c r="A338" s="15" t="s">
        <v>160</v>
      </c>
      <c r="B338" s="11" t="s">
        <v>102</v>
      </c>
      <c r="C338" s="3"/>
      <c r="D338" s="3"/>
      <c r="E338" s="20" t="e">
        <f t="shared" si="14"/>
        <v>#DIV/0!</v>
      </c>
      <c r="F338" s="19">
        <f t="shared" si="15"/>
        <v>0</v>
      </c>
    </row>
    <row r="339" spans="1:6" ht="12.75" hidden="1">
      <c r="A339" s="15" t="s">
        <v>37</v>
      </c>
      <c r="B339" s="11" t="s">
        <v>63</v>
      </c>
      <c r="C339" s="3"/>
      <c r="D339" s="3"/>
      <c r="E339" s="20" t="e">
        <f t="shared" si="14"/>
        <v>#DIV/0!</v>
      </c>
      <c r="F339" s="19">
        <f t="shared" si="15"/>
        <v>0</v>
      </c>
    </row>
    <row r="340" spans="1:6" ht="1.5" customHeight="1" hidden="1">
      <c r="A340" s="8" t="s">
        <v>151</v>
      </c>
      <c r="B340" s="11" t="s">
        <v>63</v>
      </c>
      <c r="C340" s="12">
        <f>C341</f>
        <v>2536.1</v>
      </c>
      <c r="D340" s="12">
        <f>D341</f>
        <v>2496</v>
      </c>
      <c r="E340" s="24">
        <f t="shared" si="14"/>
        <v>101.60657051282051</v>
      </c>
      <c r="F340" s="26">
        <f t="shared" si="15"/>
        <v>40.09999999999991</v>
      </c>
    </row>
    <row r="341" spans="1:6" ht="12.75" hidden="1">
      <c r="A341" s="15" t="s">
        <v>23</v>
      </c>
      <c r="B341" s="11" t="s">
        <v>63</v>
      </c>
      <c r="C341" s="3">
        <v>2536.1</v>
      </c>
      <c r="D341" s="3">
        <v>2496</v>
      </c>
      <c r="E341" s="20">
        <f t="shared" si="14"/>
        <v>101.60657051282051</v>
      </c>
      <c r="F341" s="19">
        <f t="shared" si="15"/>
        <v>40.09999999999991</v>
      </c>
    </row>
    <row r="342" spans="1:6" ht="25.5" hidden="1">
      <c r="A342" s="8" t="s">
        <v>156</v>
      </c>
      <c r="B342" s="11" t="s">
        <v>63</v>
      </c>
      <c r="C342" s="12">
        <f>C343</f>
        <v>61</v>
      </c>
      <c r="D342" s="12">
        <f>D343</f>
        <v>104.8</v>
      </c>
      <c r="E342" s="24">
        <f t="shared" si="14"/>
        <v>58.206106870229014</v>
      </c>
      <c r="F342" s="26">
        <f t="shared" si="15"/>
        <v>-43.8</v>
      </c>
    </row>
    <row r="343" spans="1:6" ht="12.75" hidden="1">
      <c r="A343" s="15" t="s">
        <v>157</v>
      </c>
      <c r="B343" s="11" t="s">
        <v>63</v>
      </c>
      <c r="C343" s="3">
        <v>61</v>
      </c>
      <c r="D343" s="3">
        <v>104.8</v>
      </c>
      <c r="E343" s="20">
        <f t="shared" si="14"/>
        <v>58.206106870229014</v>
      </c>
      <c r="F343" s="19">
        <f t="shared" si="15"/>
        <v>-43.8</v>
      </c>
    </row>
    <row r="344" spans="1:6" ht="15" customHeight="1" hidden="1">
      <c r="A344" s="8" t="s">
        <v>150</v>
      </c>
      <c r="B344" s="11" t="s">
        <v>63</v>
      </c>
      <c r="C344" s="12">
        <f>C345+C346</f>
        <v>173.1</v>
      </c>
      <c r="D344" s="12">
        <f>D345+D346</f>
        <v>168.4</v>
      </c>
      <c r="E344" s="24">
        <f t="shared" si="14"/>
        <v>102.79097387173397</v>
      </c>
      <c r="F344" s="26">
        <f t="shared" si="15"/>
        <v>4.699999999999989</v>
      </c>
    </row>
    <row r="345" spans="1:6" ht="12.75" hidden="1">
      <c r="A345" s="15" t="s">
        <v>126</v>
      </c>
      <c r="B345" s="11" t="s">
        <v>63</v>
      </c>
      <c r="C345" s="3">
        <v>173.1</v>
      </c>
      <c r="D345" s="3">
        <v>168.4</v>
      </c>
      <c r="E345" s="20">
        <f t="shared" si="14"/>
        <v>102.79097387173397</v>
      </c>
      <c r="F345" s="19">
        <f t="shared" si="15"/>
        <v>4.699999999999989</v>
      </c>
    </row>
    <row r="346" spans="1:6" ht="12.75" hidden="1">
      <c r="A346" s="15" t="s">
        <v>149</v>
      </c>
      <c r="B346" s="11" t="s">
        <v>63</v>
      </c>
      <c r="C346" s="3"/>
      <c r="D346" s="3"/>
      <c r="E346" s="20" t="e">
        <f t="shared" si="14"/>
        <v>#DIV/0!</v>
      </c>
      <c r="F346" s="19">
        <f t="shared" si="15"/>
        <v>0</v>
      </c>
    </row>
    <row r="347" spans="1:6" ht="25.5" hidden="1">
      <c r="A347" s="8" t="s">
        <v>152</v>
      </c>
      <c r="B347" s="14" t="s">
        <v>63</v>
      </c>
      <c r="C347" s="12">
        <f>C348</f>
        <v>0</v>
      </c>
      <c r="D347" s="12">
        <f>D348</f>
        <v>0</v>
      </c>
      <c r="E347" s="24" t="e">
        <f>C347/D347*100</f>
        <v>#DIV/0!</v>
      </c>
      <c r="F347" s="26">
        <f>C347-D347</f>
        <v>0</v>
      </c>
    </row>
    <row r="348" spans="1:6" ht="12.75" hidden="1">
      <c r="A348" s="15" t="s">
        <v>153</v>
      </c>
      <c r="B348" s="11" t="s">
        <v>63</v>
      </c>
      <c r="C348" s="3"/>
      <c r="D348" s="3"/>
      <c r="E348" s="20" t="e">
        <f t="shared" si="14"/>
        <v>#DIV/0!</v>
      </c>
      <c r="F348" s="19">
        <f t="shared" si="15"/>
        <v>0</v>
      </c>
    </row>
    <row r="349" spans="1:6" ht="27" hidden="1">
      <c r="A349" s="86" t="s">
        <v>53</v>
      </c>
      <c r="B349" s="86" t="s">
        <v>59</v>
      </c>
      <c r="C349" s="83">
        <f>C324/C299/6*1000</f>
        <v>12397.118644067796</v>
      </c>
      <c r="D349" s="83">
        <f>D324/D299/6*1000</f>
        <v>10518.38905775076</v>
      </c>
      <c r="E349" s="83">
        <f t="shared" si="14"/>
        <v>117.86138139597189</v>
      </c>
      <c r="F349" s="84">
        <f t="shared" si="15"/>
        <v>1878.7295863170366</v>
      </c>
    </row>
    <row r="350" spans="1:6" ht="14.25" customHeight="1" hidden="1">
      <c r="A350" s="15" t="s">
        <v>155</v>
      </c>
      <c r="B350" s="11" t="s">
        <v>59</v>
      </c>
      <c r="C350" s="71"/>
      <c r="D350" s="71"/>
      <c r="E350" s="20"/>
      <c r="F350" s="19"/>
    </row>
    <row r="351" spans="1:6" ht="15" customHeight="1" hidden="1">
      <c r="A351" s="8" t="s">
        <v>147</v>
      </c>
      <c r="B351" s="14" t="s">
        <v>59</v>
      </c>
      <c r="C351" s="90">
        <f aca="true" t="shared" si="16" ref="C351:D361">C326/C301/6*1000</f>
        <v>22118.48484848485</v>
      </c>
      <c r="D351" s="90">
        <f t="shared" si="16"/>
        <v>19648.30508474576</v>
      </c>
      <c r="E351" s="24">
        <f t="shared" si="14"/>
        <v>112.57197378137644</v>
      </c>
      <c r="F351" s="26">
        <f t="shared" si="15"/>
        <v>2470.179763739092</v>
      </c>
    </row>
    <row r="352" spans="1:6" ht="25.5" hidden="1">
      <c r="A352" s="15" t="s">
        <v>25</v>
      </c>
      <c r="B352" s="11" t="s">
        <v>59</v>
      </c>
      <c r="C352" s="91">
        <f t="shared" si="16"/>
        <v>22118.48484848485</v>
      </c>
      <c r="D352" s="91">
        <f t="shared" si="16"/>
        <v>19648.30508474576</v>
      </c>
      <c r="E352" s="20">
        <f t="shared" si="14"/>
        <v>112.57197378137644</v>
      </c>
      <c r="F352" s="19">
        <f t="shared" si="15"/>
        <v>2470.179763739092</v>
      </c>
    </row>
    <row r="353" spans="1:6" ht="25.5" hidden="1">
      <c r="A353" s="8" t="s">
        <v>148</v>
      </c>
      <c r="B353" s="14" t="s">
        <v>59</v>
      </c>
      <c r="C353" s="90">
        <f t="shared" si="16"/>
        <v>10200.687285223368</v>
      </c>
      <c r="D353" s="90">
        <f t="shared" si="16"/>
        <v>8400.76103500761</v>
      </c>
      <c r="E353" s="24">
        <f t="shared" si="14"/>
        <v>121.42575229452564</v>
      </c>
      <c r="F353" s="26">
        <f t="shared" si="15"/>
        <v>1799.926250215758</v>
      </c>
    </row>
    <row r="354" spans="1:6" ht="12.75" hidden="1">
      <c r="A354" s="15" t="s">
        <v>32</v>
      </c>
      <c r="B354" s="11" t="s">
        <v>59</v>
      </c>
      <c r="C354" s="91">
        <f t="shared" si="16"/>
        <v>9030</v>
      </c>
      <c r="D354" s="91">
        <f t="shared" si="16"/>
        <v>9835.820895522387</v>
      </c>
      <c r="E354" s="20">
        <f t="shared" si="14"/>
        <v>91.80728376327771</v>
      </c>
      <c r="F354" s="19">
        <f t="shared" si="15"/>
        <v>-805.8208955223872</v>
      </c>
    </row>
    <row r="355" spans="1:6" ht="12.75" hidden="1">
      <c r="A355" s="15" t="s">
        <v>132</v>
      </c>
      <c r="B355" s="11" t="s">
        <v>59</v>
      </c>
      <c r="C355" s="91">
        <f t="shared" si="16"/>
        <v>11843.869731800765</v>
      </c>
      <c r="D355" s="91">
        <f t="shared" si="16"/>
        <v>8181.159420289855</v>
      </c>
      <c r="E355" s="20">
        <f t="shared" si="14"/>
        <v>144.77006403795446</v>
      </c>
      <c r="F355" s="19">
        <f t="shared" si="15"/>
        <v>3662.7103115109103</v>
      </c>
    </row>
    <row r="356" spans="1:6" ht="12.75" hidden="1">
      <c r="A356" s="15" t="s">
        <v>28</v>
      </c>
      <c r="B356" s="11" t="s">
        <v>59</v>
      </c>
      <c r="C356" s="91" t="e">
        <f t="shared" si="16"/>
        <v>#DIV/0!</v>
      </c>
      <c r="D356" s="91" t="e">
        <f t="shared" si="16"/>
        <v>#DIV/0!</v>
      </c>
      <c r="E356" s="20" t="e">
        <f t="shared" si="14"/>
        <v>#DIV/0!</v>
      </c>
      <c r="F356" s="19" t="e">
        <f t="shared" si="15"/>
        <v>#DIV/0!</v>
      </c>
    </row>
    <row r="357" spans="1:6" ht="12.75" hidden="1">
      <c r="A357" s="15" t="s">
        <v>31</v>
      </c>
      <c r="B357" s="11" t="s">
        <v>59</v>
      </c>
      <c r="C357" s="91">
        <f t="shared" si="16"/>
        <v>6966.216216216217</v>
      </c>
      <c r="D357" s="91">
        <f t="shared" si="16"/>
        <v>6401.25</v>
      </c>
      <c r="E357" s="20">
        <f t="shared" si="14"/>
        <v>108.8258733249946</v>
      </c>
      <c r="F357" s="19">
        <f t="shared" si="15"/>
        <v>564.9662162162167</v>
      </c>
    </row>
    <row r="358" spans="1:6" ht="12.75" hidden="1">
      <c r="A358" s="15" t="s">
        <v>26</v>
      </c>
      <c r="B358" s="11" t="s">
        <v>59</v>
      </c>
      <c r="C358" s="91" t="e">
        <f t="shared" si="16"/>
        <v>#DIV/0!</v>
      </c>
      <c r="D358" s="91" t="e">
        <f t="shared" si="16"/>
        <v>#DIV/0!</v>
      </c>
      <c r="E358" s="20" t="e">
        <f t="shared" si="14"/>
        <v>#DIV/0!</v>
      </c>
      <c r="F358" s="19" t="e">
        <f t="shared" si="15"/>
        <v>#DIV/0!</v>
      </c>
    </row>
    <row r="359" spans="1:6" ht="12.75" hidden="1">
      <c r="A359" s="15" t="s">
        <v>35</v>
      </c>
      <c r="B359" s="11" t="s">
        <v>59</v>
      </c>
      <c r="C359" s="91">
        <f t="shared" si="16"/>
        <v>8462.962962962964</v>
      </c>
      <c r="D359" s="91">
        <f t="shared" si="16"/>
        <v>7845</v>
      </c>
      <c r="E359" s="20">
        <f t="shared" si="14"/>
        <v>107.87715695300145</v>
      </c>
      <c r="F359" s="19">
        <f t="shared" si="15"/>
        <v>617.9629629629635</v>
      </c>
    </row>
    <row r="360" spans="1:6" ht="12.75" hidden="1">
      <c r="A360" s="15" t="s">
        <v>140</v>
      </c>
      <c r="B360" s="11" t="s">
        <v>59</v>
      </c>
      <c r="C360" s="91">
        <f t="shared" si="16"/>
        <v>11477.777777777776</v>
      </c>
      <c r="D360" s="91">
        <f t="shared" si="16"/>
        <v>9360.000000000002</v>
      </c>
      <c r="E360" s="20">
        <f t="shared" si="14"/>
        <v>122.62583095916423</v>
      </c>
      <c r="F360" s="19">
        <f t="shared" si="15"/>
        <v>2117.7777777777737</v>
      </c>
    </row>
    <row r="361" spans="1:6" ht="12.75" hidden="1">
      <c r="A361" s="15" t="s">
        <v>172</v>
      </c>
      <c r="B361" s="11" t="s">
        <v>59</v>
      </c>
      <c r="C361" s="91">
        <f t="shared" si="16"/>
        <v>16083.333333333332</v>
      </c>
      <c r="D361" s="91" t="e">
        <f t="shared" si="16"/>
        <v>#DIV/0!</v>
      </c>
      <c r="E361" s="20" t="e">
        <f t="shared" si="14"/>
        <v>#DIV/0!</v>
      </c>
      <c r="F361" s="19" t="e">
        <f t="shared" si="15"/>
        <v>#DIV/0!</v>
      </c>
    </row>
    <row r="362" spans="1:6" ht="12.75" hidden="1">
      <c r="A362" s="15" t="s">
        <v>164</v>
      </c>
      <c r="B362" s="11" t="s">
        <v>59</v>
      </c>
      <c r="C362" s="91" t="e">
        <f aca="true" t="shared" si="17" ref="C362:C373">C337/C312/6*1000</f>
        <v>#DIV/0!</v>
      </c>
      <c r="D362" s="91">
        <v>0</v>
      </c>
      <c r="E362" s="20" t="e">
        <f t="shared" si="14"/>
        <v>#DIV/0!</v>
      </c>
      <c r="F362" s="19" t="e">
        <f t="shared" si="15"/>
        <v>#DIV/0!</v>
      </c>
    </row>
    <row r="363" spans="1:6" ht="12.75" hidden="1">
      <c r="A363" s="15" t="s">
        <v>160</v>
      </c>
      <c r="B363" s="11" t="s">
        <v>59</v>
      </c>
      <c r="C363" s="91" t="e">
        <f t="shared" si="17"/>
        <v>#DIV/0!</v>
      </c>
      <c r="D363" s="91" t="e">
        <f aca="true" t="shared" si="18" ref="D363:D374">D338/D313/6*1000</f>
        <v>#DIV/0!</v>
      </c>
      <c r="E363" s="20" t="e">
        <f t="shared" si="14"/>
        <v>#DIV/0!</v>
      </c>
      <c r="F363" s="19" t="e">
        <f t="shared" si="15"/>
        <v>#DIV/0!</v>
      </c>
    </row>
    <row r="364" spans="1:6" ht="12.75" hidden="1">
      <c r="A364" s="15" t="s">
        <v>37</v>
      </c>
      <c r="B364" s="11" t="s">
        <v>59</v>
      </c>
      <c r="C364" s="91" t="e">
        <f t="shared" si="17"/>
        <v>#DIV/0!</v>
      </c>
      <c r="D364" s="91" t="e">
        <f t="shared" si="18"/>
        <v>#DIV/0!</v>
      </c>
      <c r="E364" s="20" t="e">
        <f t="shared" si="14"/>
        <v>#DIV/0!</v>
      </c>
      <c r="F364" s="19" t="e">
        <f t="shared" si="15"/>
        <v>#DIV/0!</v>
      </c>
    </row>
    <row r="365" spans="1:6" ht="0.75" customHeight="1" hidden="1">
      <c r="A365" s="8" t="s">
        <v>151</v>
      </c>
      <c r="B365" s="14" t="s">
        <v>59</v>
      </c>
      <c r="C365" s="90">
        <f t="shared" si="17"/>
        <v>10567.083333333332</v>
      </c>
      <c r="D365" s="90">
        <f t="shared" si="18"/>
        <v>9454.545454545456</v>
      </c>
      <c r="E365" s="24">
        <f t="shared" si="14"/>
        <v>111.76722756410254</v>
      </c>
      <c r="F365" s="26">
        <f t="shared" si="15"/>
        <v>1112.5378787878763</v>
      </c>
    </row>
    <row r="366" spans="1:6" ht="12.75" hidden="1">
      <c r="A366" s="15" t="s">
        <v>23</v>
      </c>
      <c r="B366" s="11" t="s">
        <v>59</v>
      </c>
      <c r="C366" s="91">
        <f t="shared" si="17"/>
        <v>10567.083333333332</v>
      </c>
      <c r="D366" s="91">
        <f t="shared" si="18"/>
        <v>9454.545454545456</v>
      </c>
      <c r="E366" s="20">
        <f t="shared" si="14"/>
        <v>111.76722756410254</v>
      </c>
      <c r="F366" s="19">
        <f t="shared" si="15"/>
        <v>1112.5378787878763</v>
      </c>
    </row>
    <row r="367" spans="1:6" ht="25.5" hidden="1">
      <c r="A367" s="8" t="s">
        <v>156</v>
      </c>
      <c r="B367" s="14" t="s">
        <v>59</v>
      </c>
      <c r="C367" s="90">
        <f t="shared" si="17"/>
        <v>5083.333333333333</v>
      </c>
      <c r="D367" s="90">
        <f t="shared" si="18"/>
        <v>5822.222222222222</v>
      </c>
      <c r="E367" s="24">
        <f t="shared" si="14"/>
        <v>87.30916030534351</v>
      </c>
      <c r="F367" s="26">
        <f t="shared" si="15"/>
        <v>-738.8888888888887</v>
      </c>
    </row>
    <row r="368" spans="1:6" ht="12.75" hidden="1">
      <c r="A368" s="15" t="s">
        <v>157</v>
      </c>
      <c r="B368" s="11" t="s">
        <v>59</v>
      </c>
      <c r="C368" s="91">
        <f t="shared" si="17"/>
        <v>5083.333333333333</v>
      </c>
      <c r="D368" s="91">
        <f t="shared" si="18"/>
        <v>5822.222222222222</v>
      </c>
      <c r="E368" s="20">
        <f t="shared" si="14"/>
        <v>87.30916030534351</v>
      </c>
      <c r="F368" s="19">
        <f t="shared" si="15"/>
        <v>-738.8888888888887</v>
      </c>
    </row>
    <row r="369" spans="1:6" ht="25.5" hidden="1">
      <c r="A369" s="8" t="s">
        <v>150</v>
      </c>
      <c r="B369" s="14" t="s">
        <v>59</v>
      </c>
      <c r="C369" s="90">
        <f t="shared" si="17"/>
        <v>7212.499999999999</v>
      </c>
      <c r="D369" s="90">
        <f t="shared" si="18"/>
        <v>7016.666666666667</v>
      </c>
      <c r="E369" s="24">
        <f t="shared" si="14"/>
        <v>102.79097387173395</v>
      </c>
      <c r="F369" s="26">
        <f t="shared" si="15"/>
        <v>195.83333333333212</v>
      </c>
    </row>
    <row r="370" spans="1:6" ht="12.75" hidden="1">
      <c r="A370" s="15" t="s">
        <v>126</v>
      </c>
      <c r="B370" s="11" t="s">
        <v>59</v>
      </c>
      <c r="C370" s="91">
        <f t="shared" si="17"/>
        <v>7212.499999999999</v>
      </c>
      <c r="D370" s="91">
        <f t="shared" si="18"/>
        <v>7016.666666666667</v>
      </c>
      <c r="E370" s="20">
        <f t="shared" si="14"/>
        <v>102.79097387173395</v>
      </c>
      <c r="F370" s="19">
        <f t="shared" si="15"/>
        <v>195.83333333333212</v>
      </c>
    </row>
    <row r="371" spans="1:6" ht="12.75" hidden="1">
      <c r="A371" s="15" t="s">
        <v>149</v>
      </c>
      <c r="B371" s="11" t="s">
        <v>59</v>
      </c>
      <c r="C371" s="91" t="e">
        <f t="shared" si="17"/>
        <v>#DIV/0!</v>
      </c>
      <c r="D371" s="91" t="e">
        <f t="shared" si="18"/>
        <v>#DIV/0!</v>
      </c>
      <c r="E371" s="20" t="e">
        <f t="shared" si="14"/>
        <v>#DIV/0!</v>
      </c>
      <c r="F371" s="19" t="e">
        <f t="shared" si="15"/>
        <v>#DIV/0!</v>
      </c>
    </row>
    <row r="372" spans="1:6" ht="25.5" hidden="1">
      <c r="A372" s="8" t="s">
        <v>152</v>
      </c>
      <c r="B372" s="14" t="s">
        <v>59</v>
      </c>
      <c r="C372" s="90" t="e">
        <f t="shared" si="17"/>
        <v>#DIV/0!</v>
      </c>
      <c r="D372" s="90" t="e">
        <f t="shared" si="18"/>
        <v>#DIV/0!</v>
      </c>
      <c r="E372" s="24" t="e">
        <f t="shared" si="14"/>
        <v>#DIV/0!</v>
      </c>
      <c r="F372" s="26" t="e">
        <f t="shared" si="15"/>
        <v>#DIV/0!</v>
      </c>
    </row>
    <row r="373" spans="1:6" ht="12.75" hidden="1">
      <c r="A373" s="15" t="s">
        <v>153</v>
      </c>
      <c r="B373" s="11" t="s">
        <v>59</v>
      </c>
      <c r="C373" s="91" t="e">
        <f t="shared" si="17"/>
        <v>#DIV/0!</v>
      </c>
      <c r="D373" s="91" t="e">
        <f t="shared" si="18"/>
        <v>#DIV/0!</v>
      </c>
      <c r="E373" s="20" t="e">
        <f t="shared" si="14"/>
        <v>#DIV/0!</v>
      </c>
      <c r="F373" s="19" t="e">
        <f t="shared" si="15"/>
        <v>#DIV/0!</v>
      </c>
    </row>
    <row r="374" spans="1:6" ht="12.75" hidden="1">
      <c r="A374" s="3"/>
      <c r="B374" s="3"/>
      <c r="C374" s="61">
        <f>C349/C324/9*1000</f>
        <v>62.77463904582549</v>
      </c>
      <c r="D374" s="91">
        <f t="shared" si="18"/>
        <v>84.43093549476528</v>
      </c>
      <c r="E374" s="20">
        <f t="shared" si="14"/>
        <v>74.35028248587571</v>
      </c>
      <c r="F374" s="19"/>
    </row>
    <row r="375" spans="1:6" ht="13.5" hidden="1">
      <c r="A375" s="87" t="s">
        <v>159</v>
      </c>
      <c r="B375" s="88" t="s">
        <v>59</v>
      </c>
      <c r="C375" s="78">
        <f aca="true" t="shared" si="19" ref="C375:D381">C210*1000/C299</f>
        <v>174429.1525423729</v>
      </c>
      <c r="D375" s="78">
        <f t="shared" si="19"/>
        <v>128912.15805471124</v>
      </c>
      <c r="E375" s="78">
        <f>C375/D375*100</f>
        <v>135.30853503231552</v>
      </c>
      <c r="F375" s="79">
        <f>C375-D375</f>
        <v>45516.994487661665</v>
      </c>
    </row>
    <row r="376" spans="1:6" ht="12.75" hidden="1">
      <c r="A376" s="15" t="s">
        <v>155</v>
      </c>
      <c r="B376" s="3"/>
      <c r="C376" s="65" t="e">
        <f t="shared" si="19"/>
        <v>#DIV/0!</v>
      </c>
      <c r="D376" s="20" t="e">
        <f t="shared" si="19"/>
        <v>#DIV/0!</v>
      </c>
      <c r="E376" s="65" t="e">
        <f aca="true" t="shared" si="20" ref="E376:E402">C376/D376*100</f>
        <v>#DIV/0!</v>
      </c>
      <c r="F376" s="68" t="e">
        <f aca="true" t="shared" si="21" ref="F376:F402">C376-D376</f>
        <v>#DIV/0!</v>
      </c>
    </row>
    <row r="377" spans="1:6" ht="12.75" hidden="1">
      <c r="A377" s="8" t="s">
        <v>147</v>
      </c>
      <c r="B377" s="12" t="s">
        <v>59</v>
      </c>
      <c r="C377" s="66">
        <f t="shared" si="19"/>
        <v>0</v>
      </c>
      <c r="D377" s="24">
        <f t="shared" si="19"/>
        <v>0</v>
      </c>
      <c r="E377" s="66" t="e">
        <f t="shared" si="20"/>
        <v>#DIV/0!</v>
      </c>
      <c r="F377" s="67">
        <f t="shared" si="21"/>
        <v>0</v>
      </c>
    </row>
    <row r="378" spans="1:6" ht="25.5" hidden="1">
      <c r="A378" s="15" t="s">
        <v>25</v>
      </c>
      <c r="B378" s="3" t="s">
        <v>59</v>
      </c>
      <c r="C378" s="65">
        <f t="shared" si="19"/>
        <v>0</v>
      </c>
      <c r="D378" s="20">
        <f t="shared" si="19"/>
        <v>0</v>
      </c>
      <c r="E378" s="65" t="e">
        <f t="shared" si="20"/>
        <v>#DIV/0!</v>
      </c>
      <c r="F378" s="68">
        <f t="shared" si="21"/>
        <v>0</v>
      </c>
    </row>
    <row r="379" spans="1:6" ht="25.5" hidden="1">
      <c r="A379" s="8" t="s">
        <v>148</v>
      </c>
      <c r="B379" s="12" t="s">
        <v>59</v>
      </c>
      <c r="C379" s="66">
        <f t="shared" si="19"/>
        <v>239377.8350515464</v>
      </c>
      <c r="D379" s="24">
        <f t="shared" si="19"/>
        <v>138378.99543378994</v>
      </c>
      <c r="E379" s="66">
        <f t="shared" si="20"/>
        <v>172.9871172291327</v>
      </c>
      <c r="F379" s="89">
        <f t="shared" si="21"/>
        <v>100998.83961775646</v>
      </c>
    </row>
    <row r="380" spans="1:6" ht="12.75" hidden="1">
      <c r="A380" s="15" t="s">
        <v>32</v>
      </c>
      <c r="B380" s="3" t="s">
        <v>59</v>
      </c>
      <c r="C380" s="65">
        <f t="shared" si="19"/>
        <v>280420</v>
      </c>
      <c r="D380" s="20">
        <f t="shared" si="19"/>
        <v>116597.01492537314</v>
      </c>
      <c r="E380" s="65">
        <f t="shared" si="20"/>
        <v>240.5035842293907</v>
      </c>
      <c r="F380" s="68">
        <f t="shared" si="21"/>
        <v>163822.98507462686</v>
      </c>
    </row>
    <row r="381" spans="1:6" ht="12.75" hidden="1">
      <c r="A381" s="15" t="s">
        <v>132</v>
      </c>
      <c r="B381" s="3" t="s">
        <v>59</v>
      </c>
      <c r="C381" s="65">
        <f t="shared" si="19"/>
        <v>235632.183908046</v>
      </c>
      <c r="D381" s="20">
        <f t="shared" si="19"/>
        <v>153130.4347826087</v>
      </c>
      <c r="E381" s="65">
        <f t="shared" si="20"/>
        <v>153.87678108702605</v>
      </c>
      <c r="F381" s="68">
        <f t="shared" si="21"/>
        <v>82501.74912543729</v>
      </c>
    </row>
    <row r="382" spans="1:6" ht="12.75" hidden="1">
      <c r="A382" s="15" t="s">
        <v>28</v>
      </c>
      <c r="B382" s="3" t="s">
        <v>59</v>
      </c>
      <c r="C382" s="65" t="e">
        <f>#REF!*1000/C306</f>
        <v>#REF!</v>
      </c>
      <c r="D382" s="20" t="e">
        <f>#REF!*1000/D306</f>
        <v>#REF!</v>
      </c>
      <c r="E382" s="65" t="e">
        <f t="shared" si="20"/>
        <v>#REF!</v>
      </c>
      <c r="F382" s="68" t="e">
        <f t="shared" si="21"/>
        <v>#REF!</v>
      </c>
    </row>
    <row r="383" spans="1:6" ht="12.75" hidden="1">
      <c r="A383" s="15" t="s">
        <v>31</v>
      </c>
      <c r="B383" s="3" t="s">
        <v>59</v>
      </c>
      <c r="C383" s="65">
        <f>C217*1000/C307</f>
        <v>122267.56756756757</v>
      </c>
      <c r="D383" s="20">
        <f>D217*1000/D307</f>
        <v>101000</v>
      </c>
      <c r="E383" s="65">
        <f t="shared" si="20"/>
        <v>121.05699759165107</v>
      </c>
      <c r="F383" s="68">
        <f t="shared" si="21"/>
        <v>21267.567567567574</v>
      </c>
    </row>
    <row r="384" spans="1:6" ht="12.75" hidden="1">
      <c r="A384" s="15" t="s">
        <v>27</v>
      </c>
      <c r="B384" s="3" t="s">
        <v>59</v>
      </c>
      <c r="C384" s="65" t="e">
        <f>#REF!*1000/#REF!</f>
        <v>#REF!</v>
      </c>
      <c r="D384" s="20" t="e">
        <f>#REF!*1000/#REF!</f>
        <v>#REF!</v>
      </c>
      <c r="E384" s="65" t="e">
        <f t="shared" si="20"/>
        <v>#REF!</v>
      </c>
      <c r="F384" s="68" t="e">
        <f t="shared" si="21"/>
        <v>#REF!</v>
      </c>
    </row>
    <row r="385" spans="1:6" ht="12.75" hidden="1">
      <c r="A385" s="15" t="s">
        <v>26</v>
      </c>
      <c r="B385" s="3" t="s">
        <v>59</v>
      </c>
      <c r="C385" s="65" t="e">
        <f>C219*1000/C308</f>
        <v>#DIV/0!</v>
      </c>
      <c r="D385" s="65" t="e">
        <f>D219*1000/D308</f>
        <v>#DIV/0!</v>
      </c>
      <c r="E385" s="65" t="e">
        <f t="shared" si="20"/>
        <v>#DIV/0!</v>
      </c>
      <c r="F385" s="68" t="e">
        <f t="shared" si="21"/>
        <v>#DIV/0!</v>
      </c>
    </row>
    <row r="386" spans="1:6" ht="12.75" hidden="1">
      <c r="A386" s="15" t="s">
        <v>30</v>
      </c>
      <c r="B386" s="3" t="s">
        <v>59</v>
      </c>
      <c r="C386" s="65" t="e">
        <f>#REF!*1000/#REF!</f>
        <v>#REF!</v>
      </c>
      <c r="D386" s="65" t="e">
        <f>#REF!*1000/#REF!</f>
        <v>#REF!</v>
      </c>
      <c r="E386" s="65" t="e">
        <f t="shared" si="20"/>
        <v>#REF!</v>
      </c>
      <c r="F386" s="68" t="e">
        <f t="shared" si="21"/>
        <v>#REF!</v>
      </c>
    </row>
    <row r="387" spans="1:6" ht="12.75" hidden="1">
      <c r="A387" s="15" t="s">
        <v>35</v>
      </c>
      <c r="B387" s="3" t="s">
        <v>59</v>
      </c>
      <c r="C387" s="65">
        <f>C220*1000/C309</f>
        <v>365933.3333333333</v>
      </c>
      <c r="D387" s="65">
        <f>D220*1000/D309</f>
        <v>238900</v>
      </c>
      <c r="E387" s="65">
        <f t="shared" si="20"/>
        <v>153.17427096414121</v>
      </c>
      <c r="F387" s="68">
        <f t="shared" si="21"/>
        <v>127033.33333333331</v>
      </c>
    </row>
    <row r="388" spans="1:6" ht="12.75" hidden="1">
      <c r="A388" s="15" t="s">
        <v>140</v>
      </c>
      <c r="B388" s="3" t="s">
        <v>59</v>
      </c>
      <c r="C388" s="65">
        <f>C221*1000/C310</f>
        <v>321333.3333333333</v>
      </c>
      <c r="D388" s="65">
        <f>D221*1000/D310</f>
        <v>197600</v>
      </c>
      <c r="E388" s="65">
        <f t="shared" si="20"/>
        <v>162.61808367071524</v>
      </c>
      <c r="F388" s="68">
        <f t="shared" si="21"/>
        <v>123733.33333333331</v>
      </c>
    </row>
    <row r="389" spans="1:6" ht="12.75" hidden="1">
      <c r="A389" s="15" t="s">
        <v>164</v>
      </c>
      <c r="B389" s="3" t="s">
        <v>59</v>
      </c>
      <c r="C389" s="65" t="e">
        <f>#REF!*1000/#REF!</f>
        <v>#REF!</v>
      </c>
      <c r="D389" s="65" t="e">
        <f>#REF!*1000/#REF!</f>
        <v>#REF!</v>
      </c>
      <c r="E389" s="65" t="e">
        <f t="shared" si="20"/>
        <v>#REF!</v>
      </c>
      <c r="F389" s="68" t="e">
        <f t="shared" si="21"/>
        <v>#REF!</v>
      </c>
    </row>
    <row r="390" spans="1:6" ht="12.75" hidden="1">
      <c r="A390" s="15" t="s">
        <v>160</v>
      </c>
      <c r="B390" s="3" t="s">
        <v>59</v>
      </c>
      <c r="C390" s="65" t="e">
        <f>C224*1000/C313</f>
        <v>#DIV/0!</v>
      </c>
      <c r="D390" s="65" t="e">
        <f>D224*1000/D313</f>
        <v>#DIV/0!</v>
      </c>
      <c r="E390" s="65" t="e">
        <f>E224*1000/E313</f>
        <v>#DIV/0!</v>
      </c>
      <c r="F390" s="65" t="e">
        <f>F224*1000/F313</f>
        <v>#DIV/0!</v>
      </c>
    </row>
    <row r="391" spans="1:6" ht="12.75" hidden="1">
      <c r="A391" s="15" t="s">
        <v>37</v>
      </c>
      <c r="B391" s="3" t="s">
        <v>59</v>
      </c>
      <c r="C391" s="65" t="e">
        <f aca="true" t="shared" si="22" ref="C391:D393">C225*1000/C314</f>
        <v>#DIV/0!</v>
      </c>
      <c r="D391" s="65" t="e">
        <f t="shared" si="22"/>
        <v>#DIV/0!</v>
      </c>
      <c r="E391" s="65" t="e">
        <f t="shared" si="20"/>
        <v>#DIV/0!</v>
      </c>
      <c r="F391" s="68" t="e">
        <f t="shared" si="21"/>
        <v>#DIV/0!</v>
      </c>
    </row>
    <row r="392" spans="1:6" ht="12.75" hidden="1">
      <c r="A392" s="8" t="s">
        <v>151</v>
      </c>
      <c r="B392" s="12" t="s">
        <v>59</v>
      </c>
      <c r="C392" s="66">
        <f t="shared" si="22"/>
        <v>111225</v>
      </c>
      <c r="D392" s="66">
        <f t="shared" si="22"/>
        <v>261431.81818181818</v>
      </c>
      <c r="E392" s="66">
        <f t="shared" si="20"/>
        <v>42.54455359471442</v>
      </c>
      <c r="F392" s="67">
        <f t="shared" si="21"/>
        <v>-150206.81818181818</v>
      </c>
    </row>
    <row r="393" spans="1:6" ht="12.75" hidden="1">
      <c r="A393" s="15" t="s">
        <v>23</v>
      </c>
      <c r="B393" s="3" t="s">
        <v>59</v>
      </c>
      <c r="C393" s="65">
        <f t="shared" si="22"/>
        <v>111225</v>
      </c>
      <c r="D393" s="65">
        <f t="shared" si="22"/>
        <v>261431.81818181818</v>
      </c>
      <c r="E393" s="65">
        <f t="shared" si="20"/>
        <v>42.54455359471442</v>
      </c>
      <c r="F393" s="68">
        <f t="shared" si="21"/>
        <v>-150206.81818181818</v>
      </c>
    </row>
    <row r="394" spans="1:6" ht="12.75" hidden="1">
      <c r="A394" s="15" t="s">
        <v>134</v>
      </c>
      <c r="B394" s="3" t="s">
        <v>59</v>
      </c>
      <c r="C394" s="65" t="e">
        <f>#REF!*1000/#REF!</f>
        <v>#REF!</v>
      </c>
      <c r="D394" s="65" t="e">
        <f>#REF!*1000/#REF!</f>
        <v>#REF!</v>
      </c>
      <c r="E394" s="65" t="e">
        <f t="shared" si="20"/>
        <v>#REF!</v>
      </c>
      <c r="F394" s="68" t="e">
        <f t="shared" si="21"/>
        <v>#REF!</v>
      </c>
    </row>
    <row r="395" spans="1:6" ht="12.75" hidden="1">
      <c r="A395" s="15" t="s">
        <v>33</v>
      </c>
      <c r="B395" s="3" t="s">
        <v>59</v>
      </c>
      <c r="C395" s="65" t="e">
        <f>#REF!*1000/#REF!</f>
        <v>#REF!</v>
      </c>
      <c r="D395" s="65" t="e">
        <f>#REF!*1000/#REF!</f>
        <v>#REF!</v>
      </c>
      <c r="E395" s="65" t="e">
        <f t="shared" si="20"/>
        <v>#REF!</v>
      </c>
      <c r="F395" s="68" t="e">
        <f t="shared" si="21"/>
        <v>#REF!</v>
      </c>
    </row>
    <row r="396" spans="1:6" ht="25.5" hidden="1">
      <c r="A396" s="8" t="s">
        <v>156</v>
      </c>
      <c r="B396" s="12" t="s">
        <v>59</v>
      </c>
      <c r="C396" s="66">
        <f aca="true" t="shared" si="23" ref="C396:D400">C228*1000/C317</f>
        <v>91000</v>
      </c>
      <c r="D396" s="66">
        <f t="shared" si="23"/>
        <v>70000</v>
      </c>
      <c r="E396" s="66">
        <f t="shared" si="20"/>
        <v>130</v>
      </c>
      <c r="F396" s="67">
        <f t="shared" si="21"/>
        <v>21000</v>
      </c>
    </row>
    <row r="397" spans="1:6" ht="12.75" hidden="1">
      <c r="A397" s="15" t="s">
        <v>157</v>
      </c>
      <c r="B397" s="3" t="s">
        <v>59</v>
      </c>
      <c r="C397" s="65">
        <f t="shared" si="23"/>
        <v>91000</v>
      </c>
      <c r="D397" s="65">
        <f t="shared" si="23"/>
        <v>70000</v>
      </c>
      <c r="E397" s="65">
        <f t="shared" si="20"/>
        <v>130</v>
      </c>
      <c r="F397" s="68">
        <f t="shared" si="21"/>
        <v>21000</v>
      </c>
    </row>
    <row r="398" spans="1:6" ht="25.5" hidden="1">
      <c r="A398" s="8" t="s">
        <v>150</v>
      </c>
      <c r="B398" s="12" t="s">
        <v>59</v>
      </c>
      <c r="C398" s="66">
        <f t="shared" si="23"/>
        <v>96575</v>
      </c>
      <c r="D398" s="66">
        <f t="shared" si="23"/>
        <v>98525</v>
      </c>
      <c r="E398" s="66">
        <f t="shared" si="20"/>
        <v>98.02080690180158</v>
      </c>
      <c r="F398" s="67">
        <f t="shared" si="21"/>
        <v>-1950</v>
      </c>
    </row>
    <row r="399" spans="1:6" ht="12.75" hidden="1">
      <c r="A399" s="15" t="s">
        <v>126</v>
      </c>
      <c r="B399" s="3" t="s">
        <v>59</v>
      </c>
      <c r="C399" s="65">
        <f t="shared" si="23"/>
        <v>96575</v>
      </c>
      <c r="D399" s="65">
        <f t="shared" si="23"/>
        <v>98525</v>
      </c>
      <c r="E399" s="65">
        <f t="shared" si="20"/>
        <v>98.02080690180158</v>
      </c>
      <c r="F399" s="68">
        <f t="shared" si="21"/>
        <v>-1950</v>
      </c>
    </row>
    <row r="400" spans="1:6" ht="12.75" hidden="1">
      <c r="A400" s="15" t="s">
        <v>149</v>
      </c>
      <c r="B400" s="3" t="s">
        <v>59</v>
      </c>
      <c r="C400" s="65" t="e">
        <f t="shared" si="23"/>
        <v>#DIV/0!</v>
      </c>
      <c r="D400" s="65" t="e">
        <f t="shared" si="23"/>
        <v>#DIV/0!</v>
      </c>
      <c r="E400" s="65" t="e">
        <f t="shared" si="20"/>
        <v>#DIV/0!</v>
      </c>
      <c r="F400" s="68" t="e">
        <f t="shared" si="21"/>
        <v>#DIV/0!</v>
      </c>
    </row>
    <row r="401" spans="1:6" ht="25.5" hidden="1">
      <c r="A401" s="8" t="s">
        <v>152</v>
      </c>
      <c r="B401" s="12" t="s">
        <v>59</v>
      </c>
      <c r="C401" s="66" t="e">
        <f>C249*1000/C322</f>
        <v>#DIV/0!</v>
      </c>
      <c r="D401" s="66" t="e">
        <f>D249*1000/D322</f>
        <v>#DIV/0!</v>
      </c>
      <c r="E401" s="66" t="e">
        <f t="shared" si="20"/>
        <v>#DIV/0!</v>
      </c>
      <c r="F401" s="67" t="e">
        <f t="shared" si="21"/>
        <v>#DIV/0!</v>
      </c>
    </row>
    <row r="402" spans="1:6" ht="12.75" hidden="1">
      <c r="A402" s="15" t="s">
        <v>153</v>
      </c>
      <c r="B402" s="3" t="s">
        <v>59</v>
      </c>
      <c r="C402" s="65" t="e">
        <f>C250*1000/C323</f>
        <v>#DIV/0!</v>
      </c>
      <c r="D402" s="65" t="e">
        <f>D250*1000/D323</f>
        <v>#DIV/0!</v>
      </c>
      <c r="E402" s="65" t="e">
        <f t="shared" si="20"/>
        <v>#DIV/0!</v>
      </c>
      <c r="F402" s="68" t="e">
        <f t="shared" si="21"/>
        <v>#DIV/0!</v>
      </c>
    </row>
    <row r="403" spans="1:6" ht="12.75" hidden="1">
      <c r="A403" s="189" t="s">
        <v>169</v>
      </c>
      <c r="B403" s="190"/>
      <c r="C403" s="190"/>
      <c r="D403" s="190"/>
      <c r="E403" s="190"/>
      <c r="F403" s="191"/>
    </row>
    <row r="404" spans="1:6" ht="18" customHeight="1" hidden="1">
      <c r="A404" s="183" t="s">
        <v>64</v>
      </c>
      <c r="B404" s="184"/>
      <c r="C404" s="184"/>
      <c r="D404" s="184"/>
      <c r="E404" s="184"/>
      <c r="F404" s="185"/>
    </row>
    <row r="405" spans="1:6" ht="18.75" customHeight="1" hidden="1">
      <c r="A405" s="59" t="s">
        <v>143</v>
      </c>
      <c r="B405" s="157" t="s">
        <v>54</v>
      </c>
      <c r="C405" s="154">
        <f>C408+C409+C410+C411+H412+C412</f>
        <v>9550</v>
      </c>
      <c r="D405" s="154">
        <f>D408+D409+D410+D411+I412+D412</f>
        <v>8731</v>
      </c>
      <c r="E405" s="154">
        <f>C405/D405*100</f>
        <v>109.38036880082464</v>
      </c>
      <c r="F405" s="186">
        <f>C405-D405</f>
        <v>819</v>
      </c>
    </row>
    <row r="406" spans="1:6" ht="12.75" customHeight="1" hidden="1">
      <c r="A406" s="60"/>
      <c r="B406" s="158"/>
      <c r="C406" s="155"/>
      <c r="D406" s="155"/>
      <c r="E406" s="155"/>
      <c r="F406" s="187"/>
    </row>
    <row r="407" spans="1:6" ht="12.75" hidden="1">
      <c r="A407" s="6" t="s">
        <v>144</v>
      </c>
      <c r="B407" s="159"/>
      <c r="C407" s="156"/>
      <c r="D407" s="156"/>
      <c r="E407" s="156"/>
      <c r="F407" s="188"/>
    </row>
    <row r="408" spans="1:6" ht="12.75" hidden="1">
      <c r="A408" s="10" t="s">
        <v>67</v>
      </c>
      <c r="B408" s="11" t="s">
        <v>54</v>
      </c>
      <c r="C408" s="11"/>
      <c r="D408" s="3"/>
      <c r="E408" s="20" t="e">
        <f aca="true" t="shared" si="24" ref="E408:E430">C408/D408*100</f>
        <v>#DIV/0!</v>
      </c>
      <c r="F408" s="19">
        <f aca="true" t="shared" si="25" ref="F408:F430">C408-D408</f>
        <v>0</v>
      </c>
    </row>
    <row r="409" spans="1:6" ht="12.75" hidden="1">
      <c r="A409" s="15" t="s">
        <v>70</v>
      </c>
      <c r="B409" s="11" t="s">
        <v>54</v>
      </c>
      <c r="C409" s="11">
        <v>4578</v>
      </c>
      <c r="D409" s="3">
        <v>5062</v>
      </c>
      <c r="E409" s="20">
        <f t="shared" si="24"/>
        <v>90.43856183326749</v>
      </c>
      <c r="F409" s="19">
        <f t="shared" si="25"/>
        <v>-484</v>
      </c>
    </row>
    <row r="410" spans="1:6" ht="12.75" hidden="1">
      <c r="A410" s="15" t="s">
        <v>69</v>
      </c>
      <c r="B410" s="11" t="s">
        <v>54</v>
      </c>
      <c r="C410" s="11"/>
      <c r="D410" s="3"/>
      <c r="E410" s="20" t="e">
        <f t="shared" si="24"/>
        <v>#DIV/0!</v>
      </c>
      <c r="F410" s="19">
        <f t="shared" si="25"/>
        <v>0</v>
      </c>
    </row>
    <row r="411" spans="1:6" ht="12.75" hidden="1">
      <c r="A411" s="15" t="s">
        <v>145</v>
      </c>
      <c r="B411" s="11" t="s">
        <v>54</v>
      </c>
      <c r="C411" s="11">
        <v>4972</v>
      </c>
      <c r="D411" s="3">
        <v>3669</v>
      </c>
      <c r="E411" s="20">
        <f t="shared" si="24"/>
        <v>135.51376396838376</v>
      </c>
      <c r="F411" s="19">
        <f t="shared" si="25"/>
        <v>1303</v>
      </c>
    </row>
    <row r="412" spans="1:6" ht="12.75" hidden="1">
      <c r="A412" s="15" t="s">
        <v>68</v>
      </c>
      <c r="B412" s="11" t="s">
        <v>54</v>
      </c>
      <c r="C412" s="11"/>
      <c r="D412" s="3"/>
      <c r="E412" s="20" t="e">
        <f t="shared" si="24"/>
        <v>#DIV/0!</v>
      </c>
      <c r="F412" s="19">
        <f t="shared" si="25"/>
        <v>0</v>
      </c>
    </row>
    <row r="413" spans="1:6" ht="25.5" hidden="1">
      <c r="A413" s="7" t="s">
        <v>65</v>
      </c>
      <c r="B413" s="11" t="s">
        <v>66</v>
      </c>
      <c r="C413" s="14">
        <f>SUM(C414:C418)</f>
        <v>39</v>
      </c>
      <c r="D413" s="14">
        <f>SUM(D414:D418)</f>
        <v>37</v>
      </c>
      <c r="E413" s="24">
        <f t="shared" si="24"/>
        <v>105.40540540540539</v>
      </c>
      <c r="F413" s="26">
        <f t="shared" si="25"/>
        <v>2</v>
      </c>
    </row>
    <row r="414" spans="1:6" ht="12.75" hidden="1">
      <c r="A414" s="15" t="s">
        <v>67</v>
      </c>
      <c r="B414" s="11" t="s">
        <v>20</v>
      </c>
      <c r="C414" s="11"/>
      <c r="D414" s="3"/>
      <c r="E414" s="20" t="e">
        <f t="shared" si="24"/>
        <v>#DIV/0!</v>
      </c>
      <c r="F414" s="19">
        <f t="shared" si="25"/>
        <v>0</v>
      </c>
    </row>
    <row r="415" spans="1:6" ht="12.75" hidden="1">
      <c r="A415" s="15" t="s">
        <v>70</v>
      </c>
      <c r="B415" s="11" t="s">
        <v>20</v>
      </c>
      <c r="C415" s="11">
        <v>31</v>
      </c>
      <c r="D415" s="3">
        <v>26</v>
      </c>
      <c r="E415" s="20">
        <f t="shared" si="24"/>
        <v>119.23076923076923</v>
      </c>
      <c r="F415" s="19">
        <f t="shared" si="25"/>
        <v>5</v>
      </c>
    </row>
    <row r="416" spans="1:6" ht="12.75" hidden="1">
      <c r="A416" s="15" t="s">
        <v>69</v>
      </c>
      <c r="B416" s="11" t="s">
        <v>20</v>
      </c>
      <c r="C416" s="11"/>
      <c r="D416" s="3"/>
      <c r="E416" s="20" t="e">
        <f t="shared" si="24"/>
        <v>#DIV/0!</v>
      </c>
      <c r="F416" s="19">
        <f t="shared" si="25"/>
        <v>0</v>
      </c>
    </row>
    <row r="417" spans="1:6" ht="12.75" hidden="1">
      <c r="A417" s="15" t="s">
        <v>145</v>
      </c>
      <c r="B417" s="11" t="s">
        <v>66</v>
      </c>
      <c r="C417" s="11">
        <v>8</v>
      </c>
      <c r="D417" s="3">
        <v>11</v>
      </c>
      <c r="E417" s="20">
        <f t="shared" si="24"/>
        <v>72.72727272727273</v>
      </c>
      <c r="F417" s="19">
        <f t="shared" si="25"/>
        <v>-3</v>
      </c>
    </row>
    <row r="418" spans="1:6" ht="12.75" hidden="1">
      <c r="A418" s="15" t="s">
        <v>68</v>
      </c>
      <c r="B418" s="11" t="s">
        <v>66</v>
      </c>
      <c r="C418" s="11"/>
      <c r="D418" s="3"/>
      <c r="E418" s="20" t="e">
        <f t="shared" si="24"/>
        <v>#DIV/0!</v>
      </c>
      <c r="F418" s="19">
        <f t="shared" si="25"/>
        <v>0</v>
      </c>
    </row>
    <row r="419" spans="1:6" ht="25.5" hidden="1">
      <c r="A419" s="7" t="s">
        <v>71</v>
      </c>
      <c r="B419" s="11" t="s">
        <v>54</v>
      </c>
      <c r="C419" s="14">
        <f>SUM(C420:C424)</f>
        <v>2626</v>
      </c>
      <c r="D419" s="14">
        <f>SUM(D420:D424)</f>
        <v>2502</v>
      </c>
      <c r="E419" s="24">
        <f t="shared" si="24"/>
        <v>104.95603517186251</v>
      </c>
      <c r="F419" s="26">
        <f t="shared" si="25"/>
        <v>124</v>
      </c>
    </row>
    <row r="420" spans="1:6" ht="12.75" hidden="1">
      <c r="A420" s="15" t="s">
        <v>67</v>
      </c>
      <c r="B420" s="11" t="s">
        <v>54</v>
      </c>
      <c r="C420" s="11"/>
      <c r="D420" s="3"/>
      <c r="E420" s="20" t="e">
        <f t="shared" si="24"/>
        <v>#DIV/0!</v>
      </c>
      <c r="F420" s="19">
        <f t="shared" si="25"/>
        <v>0</v>
      </c>
    </row>
    <row r="421" spans="1:6" ht="12.75" hidden="1">
      <c r="A421" s="15" t="s">
        <v>70</v>
      </c>
      <c r="B421" s="11" t="s">
        <v>54</v>
      </c>
      <c r="C421" s="11">
        <v>2105</v>
      </c>
      <c r="D421" s="3">
        <v>1985</v>
      </c>
      <c r="E421" s="20">
        <f t="shared" si="24"/>
        <v>106.04534005037782</v>
      </c>
      <c r="F421" s="19">
        <f t="shared" si="25"/>
        <v>120</v>
      </c>
    </row>
    <row r="422" spans="1:6" ht="12.75" hidden="1">
      <c r="A422" s="15" t="s">
        <v>69</v>
      </c>
      <c r="B422" s="11" t="s">
        <v>54</v>
      </c>
      <c r="C422" s="11"/>
      <c r="D422" s="3"/>
      <c r="E422" s="20" t="e">
        <f t="shared" si="24"/>
        <v>#DIV/0!</v>
      </c>
      <c r="F422" s="19">
        <f t="shared" si="25"/>
        <v>0</v>
      </c>
    </row>
    <row r="423" spans="1:6" ht="12.75" hidden="1">
      <c r="A423" s="15" t="s">
        <v>145</v>
      </c>
      <c r="B423" s="11" t="s">
        <v>54</v>
      </c>
      <c r="C423" s="11">
        <v>521</v>
      </c>
      <c r="D423" s="3">
        <v>517</v>
      </c>
      <c r="E423" s="20">
        <f t="shared" si="24"/>
        <v>100.77369439071566</v>
      </c>
      <c r="F423" s="19">
        <f t="shared" si="25"/>
        <v>4</v>
      </c>
    </row>
    <row r="424" spans="1:6" ht="12.75" hidden="1">
      <c r="A424" s="15" t="s">
        <v>68</v>
      </c>
      <c r="B424" s="11" t="s">
        <v>54</v>
      </c>
      <c r="C424" s="11"/>
      <c r="D424" s="3"/>
      <c r="E424" s="20" t="e">
        <f t="shared" si="24"/>
        <v>#DIV/0!</v>
      </c>
      <c r="F424" s="19">
        <f t="shared" si="25"/>
        <v>0</v>
      </c>
    </row>
    <row r="425" spans="1:6" ht="12.75" hidden="1">
      <c r="A425" s="8" t="s">
        <v>107</v>
      </c>
      <c r="B425" s="11" t="s">
        <v>18</v>
      </c>
      <c r="C425" s="93">
        <f aca="true" t="shared" si="26" ref="C425:D430">C419/C413/6*1000</f>
        <v>11222.22222222222</v>
      </c>
      <c r="D425" s="93">
        <f t="shared" si="26"/>
        <v>11270.270270270272</v>
      </c>
      <c r="E425" s="24">
        <f t="shared" si="24"/>
        <v>99.57367439381825</v>
      </c>
      <c r="F425" s="26">
        <f t="shared" si="25"/>
        <v>-48.04804804805099</v>
      </c>
    </row>
    <row r="426" spans="1:6" ht="12.75" hidden="1">
      <c r="A426" s="15" t="s">
        <v>67</v>
      </c>
      <c r="B426" s="11" t="s">
        <v>18</v>
      </c>
      <c r="C426" s="92" t="e">
        <f t="shared" si="26"/>
        <v>#DIV/0!</v>
      </c>
      <c r="D426" s="92" t="e">
        <f t="shared" si="26"/>
        <v>#DIV/0!</v>
      </c>
      <c r="E426" s="20" t="e">
        <f t="shared" si="24"/>
        <v>#DIV/0!</v>
      </c>
      <c r="F426" s="19" t="e">
        <f t="shared" si="25"/>
        <v>#DIV/0!</v>
      </c>
    </row>
    <row r="427" spans="1:6" ht="12.75" hidden="1">
      <c r="A427" s="15" t="s">
        <v>70</v>
      </c>
      <c r="B427" s="11" t="s">
        <v>18</v>
      </c>
      <c r="C427" s="92">
        <f t="shared" si="26"/>
        <v>11317.20430107527</v>
      </c>
      <c r="D427" s="92">
        <f t="shared" si="26"/>
        <v>12724.358974358973</v>
      </c>
      <c r="E427" s="20">
        <f t="shared" si="24"/>
        <v>88.9412529454782</v>
      </c>
      <c r="F427" s="19">
        <f t="shared" si="25"/>
        <v>-1407.1546732837032</v>
      </c>
    </row>
    <row r="428" spans="1:6" ht="12.75" hidden="1">
      <c r="A428" s="15" t="s">
        <v>69</v>
      </c>
      <c r="B428" s="11" t="s">
        <v>18</v>
      </c>
      <c r="C428" s="92" t="e">
        <f t="shared" si="26"/>
        <v>#DIV/0!</v>
      </c>
      <c r="D428" s="92" t="e">
        <f t="shared" si="26"/>
        <v>#DIV/0!</v>
      </c>
      <c r="E428" s="20" t="e">
        <f t="shared" si="24"/>
        <v>#DIV/0!</v>
      </c>
      <c r="F428" s="19" t="e">
        <f t="shared" si="25"/>
        <v>#DIV/0!</v>
      </c>
    </row>
    <row r="429" spans="1:6" ht="12.75" hidden="1">
      <c r="A429" s="15" t="s">
        <v>145</v>
      </c>
      <c r="B429" s="11" t="s">
        <v>18</v>
      </c>
      <c r="C429" s="92">
        <f t="shared" si="26"/>
        <v>10854.166666666666</v>
      </c>
      <c r="D429" s="92">
        <f t="shared" si="26"/>
        <v>7833.333333333333</v>
      </c>
      <c r="E429" s="20">
        <f t="shared" si="24"/>
        <v>138.56382978723406</v>
      </c>
      <c r="F429" s="21">
        <f>F423/F417/12*1000</f>
        <v>-111.1111111111111</v>
      </c>
    </row>
    <row r="430" spans="1:6" ht="12.75" hidden="1">
      <c r="A430" s="15" t="s">
        <v>68</v>
      </c>
      <c r="B430" s="11" t="s">
        <v>18</v>
      </c>
      <c r="C430" s="92" t="e">
        <f t="shared" si="26"/>
        <v>#DIV/0!</v>
      </c>
      <c r="D430" s="92" t="e">
        <f t="shared" si="26"/>
        <v>#DIV/0!</v>
      </c>
      <c r="E430" s="20" t="e">
        <f t="shared" si="24"/>
        <v>#DIV/0!</v>
      </c>
      <c r="F430" s="19" t="e">
        <f t="shared" si="25"/>
        <v>#DIV/0!</v>
      </c>
    </row>
    <row r="431" spans="1:6" ht="9.75" customHeight="1" hidden="1">
      <c r="A431" s="3"/>
      <c r="B431" s="11"/>
      <c r="C431" s="3"/>
      <c r="D431" s="21"/>
      <c r="E431" s="20"/>
      <c r="F431" s="19"/>
    </row>
    <row r="432" spans="1:6" ht="9.75" customHeight="1" hidden="1">
      <c r="A432" s="3"/>
      <c r="B432" s="3"/>
      <c r="C432" s="3"/>
      <c r="D432" s="3"/>
      <c r="E432" s="20"/>
      <c r="F432" s="19"/>
    </row>
    <row r="433" spans="1:6" ht="0.75" customHeight="1" hidden="1">
      <c r="A433" s="180" t="s">
        <v>85</v>
      </c>
      <c r="B433" s="181"/>
      <c r="C433" s="181"/>
      <c r="D433" s="181"/>
      <c r="E433" s="181"/>
      <c r="F433" s="182"/>
    </row>
    <row r="434" spans="1:6" ht="12.75" hidden="1">
      <c r="A434" s="3"/>
      <c r="B434" s="3"/>
      <c r="C434" s="3"/>
      <c r="D434" s="3"/>
      <c r="E434" s="20"/>
      <c r="F434" s="19">
        <f>C434-D434</f>
        <v>0</v>
      </c>
    </row>
    <row r="435" spans="1:6" ht="12.75" hidden="1">
      <c r="A435" s="14" t="s">
        <v>72</v>
      </c>
      <c r="B435" s="11"/>
      <c r="C435" s="3"/>
      <c r="D435" s="3"/>
      <c r="E435" s="20"/>
      <c r="F435" s="19"/>
    </row>
    <row r="436" spans="1:6" ht="25.5" hidden="1">
      <c r="A436" s="13" t="s">
        <v>73</v>
      </c>
      <c r="B436" s="11" t="s">
        <v>54</v>
      </c>
      <c r="C436" s="3"/>
      <c r="D436" s="3"/>
      <c r="E436" s="20" t="e">
        <f aca="true" t="shared" si="27" ref="E436:E444">C436/D436*100</f>
        <v>#DIV/0!</v>
      </c>
      <c r="F436" s="19">
        <f aca="true" t="shared" si="28" ref="F436:F444">C436-D436</f>
        <v>0</v>
      </c>
    </row>
    <row r="437" spans="1:6" ht="25.5" hidden="1">
      <c r="A437" s="13" t="s">
        <v>74</v>
      </c>
      <c r="B437" s="11" t="s">
        <v>54</v>
      </c>
      <c r="C437" s="3"/>
      <c r="D437" s="3"/>
      <c r="E437" s="20" t="e">
        <f t="shared" si="27"/>
        <v>#DIV/0!</v>
      </c>
      <c r="F437" s="19">
        <f t="shared" si="28"/>
        <v>0</v>
      </c>
    </row>
    <row r="438" spans="1:6" ht="12.75" hidden="1">
      <c r="A438" s="13" t="s">
        <v>75</v>
      </c>
      <c r="B438" s="11" t="s">
        <v>76</v>
      </c>
      <c r="C438" s="3"/>
      <c r="D438" s="3"/>
      <c r="E438" s="20" t="e">
        <f t="shared" si="27"/>
        <v>#DIV/0!</v>
      </c>
      <c r="F438" s="19">
        <f t="shared" si="28"/>
        <v>0</v>
      </c>
    </row>
    <row r="439" spans="1:6" ht="12.75" hidden="1">
      <c r="A439" s="13" t="s">
        <v>77</v>
      </c>
      <c r="B439" s="11" t="s">
        <v>78</v>
      </c>
      <c r="C439" s="3"/>
      <c r="D439" s="3"/>
      <c r="E439" s="20" t="e">
        <f t="shared" si="27"/>
        <v>#DIV/0!</v>
      </c>
      <c r="F439" s="19">
        <f t="shared" si="28"/>
        <v>0</v>
      </c>
    </row>
    <row r="440" spans="1:6" ht="12.75" hidden="1">
      <c r="A440" s="13" t="s">
        <v>79</v>
      </c>
      <c r="B440" s="11" t="s">
        <v>80</v>
      </c>
      <c r="C440" s="3"/>
      <c r="D440" s="3"/>
      <c r="E440" s="20" t="e">
        <f t="shared" si="27"/>
        <v>#DIV/0!</v>
      </c>
      <c r="F440" s="19">
        <f t="shared" si="28"/>
        <v>0</v>
      </c>
    </row>
    <row r="441" spans="1:6" ht="12.75" hidden="1">
      <c r="A441" s="13" t="s">
        <v>81</v>
      </c>
      <c r="B441" s="11" t="s">
        <v>127</v>
      </c>
      <c r="C441" s="3"/>
      <c r="D441" s="3"/>
      <c r="E441" s="20" t="e">
        <f t="shared" si="27"/>
        <v>#DIV/0!</v>
      </c>
      <c r="F441" s="19">
        <f t="shared" si="28"/>
        <v>0</v>
      </c>
    </row>
    <row r="442" spans="1:6" ht="12.75" hidden="1">
      <c r="A442" s="23" t="s">
        <v>103</v>
      </c>
      <c r="B442" s="17" t="s">
        <v>66</v>
      </c>
      <c r="C442" s="3"/>
      <c r="D442" s="3"/>
      <c r="E442" s="20" t="e">
        <f t="shared" si="27"/>
        <v>#DIV/0!</v>
      </c>
      <c r="F442" s="19">
        <f t="shared" si="28"/>
        <v>0</v>
      </c>
    </row>
    <row r="443" spans="1:6" ht="12.75" hidden="1">
      <c r="A443" s="13" t="s">
        <v>104</v>
      </c>
      <c r="B443" s="11" t="s">
        <v>86</v>
      </c>
      <c r="C443" s="3"/>
      <c r="D443" s="3"/>
      <c r="E443" s="20" t="e">
        <f t="shared" si="27"/>
        <v>#DIV/0!</v>
      </c>
      <c r="F443" s="19">
        <f t="shared" si="28"/>
        <v>0</v>
      </c>
    </row>
    <row r="444" spans="1:6" ht="12.75" hidden="1">
      <c r="A444" s="13" t="s">
        <v>105</v>
      </c>
      <c r="B444" s="17" t="s">
        <v>18</v>
      </c>
      <c r="C444" s="20"/>
      <c r="D444" s="20"/>
      <c r="E444" s="20" t="e">
        <f t="shared" si="27"/>
        <v>#DIV/0!</v>
      </c>
      <c r="F444" s="19">
        <f t="shared" si="28"/>
        <v>0</v>
      </c>
    </row>
    <row r="445" spans="1:6" ht="12.75" hidden="1">
      <c r="A445" s="13"/>
      <c r="B445" s="17"/>
      <c r="C445" s="3"/>
      <c r="D445" s="3"/>
      <c r="E445" s="20"/>
      <c r="F445" s="19"/>
    </row>
    <row r="446" spans="1:6" ht="12.75" hidden="1">
      <c r="A446" s="22" t="s">
        <v>82</v>
      </c>
      <c r="B446" s="17"/>
      <c r="C446" s="3"/>
      <c r="D446" s="3"/>
      <c r="E446" s="20"/>
      <c r="F446" s="19"/>
    </row>
    <row r="447" spans="1:6" ht="12.75" hidden="1">
      <c r="A447" s="13" t="s">
        <v>83</v>
      </c>
      <c r="B447" s="17" t="s">
        <v>14</v>
      </c>
      <c r="C447" s="3"/>
      <c r="D447" s="3"/>
      <c r="E447" s="20" t="e">
        <f>C447/D447*100</f>
        <v>#DIV/0!</v>
      </c>
      <c r="F447" s="19">
        <f>C447-D447</f>
        <v>0</v>
      </c>
    </row>
    <row r="448" spans="1:6" ht="12.75" hidden="1">
      <c r="A448" s="23" t="s">
        <v>103</v>
      </c>
      <c r="B448" s="11" t="s">
        <v>66</v>
      </c>
      <c r="C448" s="3"/>
      <c r="D448" s="3"/>
      <c r="E448" s="20" t="e">
        <f>C448/D448*100</f>
        <v>#DIV/0!</v>
      </c>
      <c r="F448" s="19">
        <f>C448-D448</f>
        <v>0</v>
      </c>
    </row>
    <row r="449" spans="1:6" ht="12.75" hidden="1">
      <c r="A449" s="13" t="s">
        <v>104</v>
      </c>
      <c r="B449" s="11" t="s">
        <v>86</v>
      </c>
      <c r="C449" s="3"/>
      <c r="D449" s="3"/>
      <c r="E449" s="20" t="e">
        <f>C449/D449*100</f>
        <v>#DIV/0!</v>
      </c>
      <c r="F449" s="19">
        <f>C449-D449</f>
        <v>0</v>
      </c>
    </row>
    <row r="450" spans="1:6" ht="12.75" hidden="1">
      <c r="A450" s="13" t="s">
        <v>105</v>
      </c>
      <c r="B450" s="11" t="s">
        <v>18</v>
      </c>
      <c r="C450" s="20"/>
      <c r="D450" s="20"/>
      <c r="E450" s="20" t="e">
        <f>C450/D450*100</f>
        <v>#DIV/0!</v>
      </c>
      <c r="F450" s="19">
        <f>C450-D450</f>
        <v>0</v>
      </c>
    </row>
    <row r="451" spans="1:6" ht="0.75" customHeight="1" hidden="1">
      <c r="A451" s="62"/>
      <c r="B451" s="58"/>
      <c r="C451" s="63"/>
      <c r="D451" s="63"/>
      <c r="E451" s="63"/>
      <c r="F451" s="64"/>
    </row>
    <row r="452" spans="1:6" ht="13.5" hidden="1">
      <c r="A452" s="82" t="s">
        <v>96</v>
      </c>
      <c r="B452" s="81" t="s">
        <v>54</v>
      </c>
      <c r="C452" s="77">
        <f>C453+C464+C476+C479+C485</f>
        <v>532</v>
      </c>
      <c r="D452" s="77">
        <f>D453+D464+D476+D479+D485</f>
        <v>-2176</v>
      </c>
      <c r="E452" s="78">
        <f aca="true" t="shared" si="29" ref="E452:E475">C452/D452*100</f>
        <v>-24.448529411764707</v>
      </c>
      <c r="F452" s="79">
        <f aca="true" t="shared" si="30" ref="F452:F475">C452-D452</f>
        <v>2708</v>
      </c>
    </row>
    <row r="453" spans="1:6" ht="12.75" hidden="1">
      <c r="A453" s="7" t="s">
        <v>93</v>
      </c>
      <c r="B453" s="11" t="s">
        <v>54</v>
      </c>
      <c r="C453" s="12">
        <f>SUM(C454:C463)</f>
        <v>531</v>
      </c>
      <c r="D453" s="12">
        <f>SUM(D454:D463)</f>
        <v>-2672</v>
      </c>
      <c r="E453" s="20">
        <f t="shared" si="29"/>
        <v>-19.872754491017965</v>
      </c>
      <c r="F453" s="19">
        <f t="shared" si="30"/>
        <v>3203</v>
      </c>
    </row>
    <row r="454" spans="1:6" ht="12.75" hidden="1">
      <c r="A454" s="15" t="s">
        <v>32</v>
      </c>
      <c r="B454" s="11" t="s">
        <v>54</v>
      </c>
      <c r="C454" s="3">
        <v>-1814</v>
      </c>
      <c r="D454" s="3">
        <v>-2533</v>
      </c>
      <c r="E454" s="20">
        <f t="shared" si="29"/>
        <v>71.61468614291354</v>
      </c>
      <c r="F454" s="19">
        <f t="shared" si="30"/>
        <v>719</v>
      </c>
    </row>
    <row r="455" spans="1:6" ht="12.75" hidden="1">
      <c r="A455" s="15" t="s">
        <v>23</v>
      </c>
      <c r="B455" s="11" t="s">
        <v>54</v>
      </c>
      <c r="C455" s="3">
        <v>-105</v>
      </c>
      <c r="D455" s="3"/>
      <c r="E455" s="20" t="e">
        <f t="shared" si="29"/>
        <v>#DIV/0!</v>
      </c>
      <c r="F455" s="19">
        <f t="shared" si="30"/>
        <v>-105</v>
      </c>
    </row>
    <row r="456" spans="1:6" ht="12.75" hidden="1">
      <c r="A456" s="15" t="s">
        <v>132</v>
      </c>
      <c r="B456" s="11" t="s">
        <v>54</v>
      </c>
      <c r="C456" s="3">
        <v>2370</v>
      </c>
      <c r="D456" s="3"/>
      <c r="E456" s="20" t="e">
        <f t="shared" si="29"/>
        <v>#DIV/0!</v>
      </c>
      <c r="F456" s="19">
        <f t="shared" si="30"/>
        <v>2370</v>
      </c>
    </row>
    <row r="457" spans="1:6" ht="12.75" hidden="1">
      <c r="A457" s="15" t="s">
        <v>28</v>
      </c>
      <c r="B457" s="11" t="s">
        <v>54</v>
      </c>
      <c r="C457" s="3"/>
      <c r="D457" s="3"/>
      <c r="E457" s="20" t="e">
        <f t="shared" si="29"/>
        <v>#DIV/0!</v>
      </c>
      <c r="F457" s="19">
        <f t="shared" si="30"/>
        <v>0</v>
      </c>
    </row>
    <row r="458" spans="1:6" ht="12.75" hidden="1">
      <c r="A458" s="15" t="s">
        <v>31</v>
      </c>
      <c r="B458" s="11" t="s">
        <v>54</v>
      </c>
      <c r="C458" s="3"/>
      <c r="D458" s="3"/>
      <c r="E458" s="20" t="e">
        <f t="shared" si="29"/>
        <v>#DIV/0!</v>
      </c>
      <c r="F458" s="19">
        <f t="shared" si="30"/>
        <v>0</v>
      </c>
    </row>
    <row r="459" spans="1:6" ht="12.75" hidden="1">
      <c r="A459" s="15" t="s">
        <v>140</v>
      </c>
      <c r="B459" s="11" t="s">
        <v>54</v>
      </c>
      <c r="C459" s="3">
        <v>33</v>
      </c>
      <c r="D459" s="3">
        <v>-139</v>
      </c>
      <c r="E459" s="20">
        <f t="shared" si="29"/>
        <v>-23.741007194244602</v>
      </c>
      <c r="F459" s="19">
        <f t="shared" si="30"/>
        <v>172</v>
      </c>
    </row>
    <row r="460" spans="1:6" ht="12.75" hidden="1">
      <c r="A460" s="15" t="s">
        <v>171</v>
      </c>
      <c r="B460" s="11" t="s">
        <v>54</v>
      </c>
      <c r="C460" s="3">
        <v>47</v>
      </c>
      <c r="D460" s="3"/>
      <c r="E460" s="20"/>
      <c r="F460" s="19"/>
    </row>
    <row r="461" spans="1:6" ht="12.75" hidden="1">
      <c r="A461" s="15" t="s">
        <v>26</v>
      </c>
      <c r="B461" s="11" t="s">
        <v>54</v>
      </c>
      <c r="C461" s="3"/>
      <c r="D461" s="3"/>
      <c r="E461" s="20" t="e">
        <f t="shared" si="29"/>
        <v>#DIV/0!</v>
      </c>
      <c r="F461" s="19">
        <f t="shared" si="30"/>
        <v>0</v>
      </c>
    </row>
    <row r="462" spans="1:6" ht="12.75" hidden="1">
      <c r="A462" s="15" t="s">
        <v>153</v>
      </c>
      <c r="B462" s="11" t="s">
        <v>54</v>
      </c>
      <c r="C462" s="3"/>
      <c r="D462" s="3"/>
      <c r="E462" s="20" t="e">
        <f t="shared" si="29"/>
        <v>#DIV/0!</v>
      </c>
      <c r="F462" s="19">
        <f t="shared" si="30"/>
        <v>0</v>
      </c>
    </row>
    <row r="463" spans="1:6" ht="12.75" hidden="1">
      <c r="A463" s="15" t="s">
        <v>158</v>
      </c>
      <c r="B463" s="11" t="s">
        <v>54</v>
      </c>
      <c r="C463" s="3"/>
      <c r="D463" s="3"/>
      <c r="E463" s="20" t="e">
        <f t="shared" si="29"/>
        <v>#DIV/0!</v>
      </c>
      <c r="F463" s="19">
        <f t="shared" si="30"/>
        <v>0</v>
      </c>
    </row>
    <row r="464" spans="1:6" ht="15" customHeight="1" hidden="1">
      <c r="A464" s="7" t="s">
        <v>94</v>
      </c>
      <c r="B464" s="11" t="s">
        <v>54</v>
      </c>
      <c r="C464" s="12">
        <f>SUM(C465:C475)</f>
        <v>0</v>
      </c>
      <c r="D464" s="12">
        <f>SUM(D465:D475)</f>
        <v>0</v>
      </c>
      <c r="E464" s="24" t="e">
        <f t="shared" si="29"/>
        <v>#DIV/0!</v>
      </c>
      <c r="F464" s="26">
        <f t="shared" si="30"/>
        <v>0</v>
      </c>
    </row>
    <row r="465" spans="1:6" ht="12.75" hidden="1">
      <c r="A465" s="15" t="s">
        <v>90</v>
      </c>
      <c r="B465" s="11" t="s">
        <v>54</v>
      </c>
      <c r="C465" s="3"/>
      <c r="D465" s="3"/>
      <c r="E465" s="20" t="e">
        <f t="shared" si="29"/>
        <v>#DIV/0!</v>
      </c>
      <c r="F465" s="19">
        <f t="shared" si="30"/>
        <v>0</v>
      </c>
    </row>
    <row r="466" spans="1:6" ht="12.75" hidden="1">
      <c r="A466" s="15" t="s">
        <v>91</v>
      </c>
      <c r="B466" s="11" t="s">
        <v>54</v>
      </c>
      <c r="C466" s="3"/>
      <c r="D466" s="3"/>
      <c r="E466" s="20" t="e">
        <f t="shared" si="29"/>
        <v>#DIV/0!</v>
      </c>
      <c r="F466" s="19">
        <f t="shared" si="30"/>
        <v>0</v>
      </c>
    </row>
    <row r="467" spans="1:6" ht="12.75" hidden="1">
      <c r="A467" s="15" t="s">
        <v>137</v>
      </c>
      <c r="B467" s="11" t="s">
        <v>54</v>
      </c>
      <c r="C467" s="3"/>
      <c r="D467" s="3"/>
      <c r="E467" s="20" t="e">
        <f t="shared" si="29"/>
        <v>#DIV/0!</v>
      </c>
      <c r="F467" s="19">
        <f t="shared" si="30"/>
        <v>0</v>
      </c>
    </row>
    <row r="468" spans="1:6" ht="12.75" hidden="1">
      <c r="A468" s="15" t="s">
        <v>136</v>
      </c>
      <c r="B468" s="11" t="s">
        <v>54</v>
      </c>
      <c r="C468" s="3"/>
      <c r="D468" s="3"/>
      <c r="E468" s="20" t="e">
        <f t="shared" si="29"/>
        <v>#DIV/0!</v>
      </c>
      <c r="F468" s="19">
        <f t="shared" si="30"/>
        <v>0</v>
      </c>
    </row>
    <row r="469" spans="1:6" ht="12.75" hidden="1">
      <c r="A469" s="15" t="s">
        <v>92</v>
      </c>
      <c r="B469" s="11" t="s">
        <v>54</v>
      </c>
      <c r="C469" s="3"/>
      <c r="D469" s="3"/>
      <c r="E469" s="20" t="e">
        <f t="shared" si="29"/>
        <v>#DIV/0!</v>
      </c>
      <c r="F469" s="19">
        <f t="shared" si="30"/>
        <v>0</v>
      </c>
    </row>
    <row r="470" spans="1:6" ht="12.75" hidden="1">
      <c r="A470" s="15" t="s">
        <v>138</v>
      </c>
      <c r="B470" s="11" t="s">
        <v>54</v>
      </c>
      <c r="C470" s="3"/>
      <c r="D470" s="3"/>
      <c r="E470" s="20" t="e">
        <f t="shared" si="29"/>
        <v>#DIV/0!</v>
      </c>
      <c r="F470" s="19">
        <f t="shared" si="30"/>
        <v>0</v>
      </c>
    </row>
    <row r="471" spans="1:6" ht="12.75" hidden="1">
      <c r="A471" s="15" t="s">
        <v>97</v>
      </c>
      <c r="B471" s="11" t="s">
        <v>54</v>
      </c>
      <c r="C471" s="3"/>
      <c r="D471" s="3"/>
      <c r="E471" s="20" t="e">
        <f t="shared" si="29"/>
        <v>#DIV/0!</v>
      </c>
      <c r="F471" s="19">
        <f t="shared" si="30"/>
        <v>0</v>
      </c>
    </row>
    <row r="472" spans="1:6" ht="12.75" hidden="1">
      <c r="A472" s="15" t="s">
        <v>165</v>
      </c>
      <c r="B472" s="11" t="s">
        <v>55</v>
      </c>
      <c r="C472" s="3"/>
      <c r="D472" s="3"/>
      <c r="E472" s="20" t="e">
        <f t="shared" si="29"/>
        <v>#DIV/0!</v>
      </c>
      <c r="F472" s="19">
        <f t="shared" si="30"/>
        <v>0</v>
      </c>
    </row>
    <row r="473" spans="1:6" ht="12.75" hidden="1">
      <c r="A473" s="15" t="s">
        <v>135</v>
      </c>
      <c r="B473" s="11" t="s">
        <v>54</v>
      </c>
      <c r="C473" s="3"/>
      <c r="D473" s="3"/>
      <c r="E473" s="20" t="e">
        <f t="shared" si="29"/>
        <v>#DIV/0!</v>
      </c>
      <c r="F473" s="19">
        <f t="shared" si="30"/>
        <v>0</v>
      </c>
    </row>
    <row r="474" spans="1:6" ht="12.75" hidden="1">
      <c r="A474" s="15" t="s">
        <v>121</v>
      </c>
      <c r="B474" s="11" t="s">
        <v>55</v>
      </c>
      <c r="C474" s="3"/>
      <c r="D474" s="3"/>
      <c r="E474" s="20" t="e">
        <f t="shared" si="29"/>
        <v>#DIV/0!</v>
      </c>
      <c r="F474" s="19">
        <f t="shared" si="30"/>
        <v>0</v>
      </c>
    </row>
    <row r="475" spans="1:6" ht="12.75" hidden="1">
      <c r="A475" s="15" t="s">
        <v>130</v>
      </c>
      <c r="B475" s="11" t="s">
        <v>55</v>
      </c>
      <c r="C475" s="3"/>
      <c r="D475" s="3"/>
      <c r="E475" s="20" t="e">
        <f t="shared" si="29"/>
        <v>#DIV/0!</v>
      </c>
      <c r="F475" s="19">
        <f t="shared" si="30"/>
        <v>0</v>
      </c>
    </row>
    <row r="476" spans="1:6" ht="12.75" hidden="1">
      <c r="A476" s="7" t="s">
        <v>125</v>
      </c>
      <c r="B476" s="11" t="s">
        <v>54</v>
      </c>
      <c r="C476" s="12">
        <f>SUM(C477:C478)</f>
        <v>0</v>
      </c>
      <c r="D476" s="12">
        <f>SUM(D477:D478)</f>
        <v>0</v>
      </c>
      <c r="E476" s="24" t="e">
        <f aca="true" t="shared" si="31" ref="E476:E489">C476/D476*100</f>
        <v>#DIV/0!</v>
      </c>
      <c r="F476" s="26">
        <f aca="true" t="shared" si="32" ref="F476:F489">C476-D476</f>
        <v>0</v>
      </c>
    </row>
    <row r="477" spans="1:6" ht="12.75" hidden="1">
      <c r="A477" s="16" t="s">
        <v>162</v>
      </c>
      <c r="B477" s="11" t="s">
        <v>54</v>
      </c>
      <c r="C477" s="3"/>
      <c r="D477" s="3"/>
      <c r="E477" s="20" t="e">
        <f t="shared" si="31"/>
        <v>#DIV/0!</v>
      </c>
      <c r="F477" s="19">
        <f t="shared" si="32"/>
        <v>0</v>
      </c>
    </row>
    <row r="478" spans="1:6" ht="12.75" hidden="1">
      <c r="A478" s="15" t="s">
        <v>161</v>
      </c>
      <c r="B478" s="11" t="s">
        <v>54</v>
      </c>
      <c r="C478" s="3"/>
      <c r="D478" s="3"/>
      <c r="E478" s="20" t="e">
        <f t="shared" si="31"/>
        <v>#DIV/0!</v>
      </c>
      <c r="F478" s="19">
        <f t="shared" si="32"/>
        <v>0</v>
      </c>
    </row>
    <row r="479" spans="1:6" ht="12.75" hidden="1">
      <c r="A479" s="7" t="s">
        <v>98</v>
      </c>
      <c r="B479" s="11" t="s">
        <v>54</v>
      </c>
      <c r="C479" s="12">
        <f>SUM(C480:C484)</f>
        <v>1</v>
      </c>
      <c r="D479" s="12">
        <f>SUM(D480:D484)</f>
        <v>496</v>
      </c>
      <c r="E479" s="24">
        <f t="shared" si="31"/>
        <v>0.20161290322580644</v>
      </c>
      <c r="F479" s="26">
        <f t="shared" si="32"/>
        <v>-495</v>
      </c>
    </row>
    <row r="480" spans="1:6" ht="12.75" hidden="1">
      <c r="A480" s="15" t="s">
        <v>106</v>
      </c>
      <c r="B480" s="11" t="s">
        <v>54</v>
      </c>
      <c r="C480" s="3"/>
      <c r="D480" s="3"/>
      <c r="E480" s="20" t="e">
        <f t="shared" si="31"/>
        <v>#DIV/0!</v>
      </c>
      <c r="F480" s="19">
        <f t="shared" si="32"/>
        <v>0</v>
      </c>
    </row>
    <row r="481" spans="1:6" ht="12.75" hidden="1">
      <c r="A481" s="15" t="s">
        <v>120</v>
      </c>
      <c r="B481" s="11" t="s">
        <v>54</v>
      </c>
      <c r="C481" s="3"/>
      <c r="D481" s="3"/>
      <c r="E481" s="20" t="e">
        <f t="shared" si="31"/>
        <v>#DIV/0!</v>
      </c>
      <c r="F481" s="19">
        <f t="shared" si="32"/>
        <v>0</v>
      </c>
    </row>
    <row r="482" spans="1:6" ht="12.75" hidden="1">
      <c r="A482" s="15" t="s">
        <v>119</v>
      </c>
      <c r="B482" s="11" t="s">
        <v>54</v>
      </c>
      <c r="C482" s="3"/>
      <c r="D482" s="3"/>
      <c r="E482" s="20" t="e">
        <f t="shared" si="31"/>
        <v>#DIV/0!</v>
      </c>
      <c r="F482" s="19">
        <f t="shared" si="32"/>
        <v>0</v>
      </c>
    </row>
    <row r="483" spans="1:6" ht="12.75" hidden="1">
      <c r="A483" s="15" t="s">
        <v>146</v>
      </c>
      <c r="B483" s="11" t="s">
        <v>54</v>
      </c>
      <c r="C483" s="3">
        <v>437</v>
      </c>
      <c r="D483" s="3">
        <v>353</v>
      </c>
      <c r="E483" s="20">
        <f t="shared" si="31"/>
        <v>123.79603399433428</v>
      </c>
      <c r="F483" s="19">
        <f t="shared" si="32"/>
        <v>84</v>
      </c>
    </row>
    <row r="484" spans="1:6" ht="12.75" hidden="1">
      <c r="A484" s="15" t="s">
        <v>88</v>
      </c>
      <c r="B484" s="11" t="s">
        <v>54</v>
      </c>
      <c r="C484" s="3">
        <v>-436</v>
      </c>
      <c r="D484" s="3">
        <v>143</v>
      </c>
      <c r="E484" s="20">
        <f t="shared" si="31"/>
        <v>-304.89510489510485</v>
      </c>
      <c r="F484" s="19">
        <f t="shared" si="32"/>
        <v>-579</v>
      </c>
    </row>
    <row r="485" spans="1:6" ht="12.75" hidden="1">
      <c r="A485" s="7" t="s">
        <v>95</v>
      </c>
      <c r="B485" s="11" t="s">
        <v>54</v>
      </c>
      <c r="C485" s="12">
        <f>SUM(C486:C490)</f>
        <v>0</v>
      </c>
      <c r="D485" s="12">
        <f>SUM(D486:D490)</f>
        <v>0</v>
      </c>
      <c r="E485" s="24" t="e">
        <f t="shared" si="31"/>
        <v>#DIV/0!</v>
      </c>
      <c r="F485" s="26">
        <f t="shared" si="32"/>
        <v>0</v>
      </c>
    </row>
    <row r="486" spans="1:6" ht="12.75" hidden="1">
      <c r="A486" s="15" t="s">
        <v>89</v>
      </c>
      <c r="B486" s="11" t="s">
        <v>54</v>
      </c>
      <c r="C486" s="3"/>
      <c r="D486" s="3"/>
      <c r="E486" s="20" t="e">
        <f t="shared" si="31"/>
        <v>#DIV/0!</v>
      </c>
      <c r="F486" s="19">
        <f t="shared" si="32"/>
        <v>0</v>
      </c>
    </row>
    <row r="487" spans="1:6" ht="12.75" hidden="1">
      <c r="A487" s="15" t="s">
        <v>133</v>
      </c>
      <c r="B487" s="11" t="s">
        <v>54</v>
      </c>
      <c r="C487" s="3"/>
      <c r="D487" s="3"/>
      <c r="E487" s="20" t="e">
        <f t="shared" si="31"/>
        <v>#DIV/0!</v>
      </c>
      <c r="F487" s="19">
        <f t="shared" si="32"/>
        <v>0</v>
      </c>
    </row>
    <row r="488" spans="1:6" ht="12.75" hidden="1">
      <c r="A488" s="15" t="s">
        <v>139</v>
      </c>
      <c r="B488" s="11" t="s">
        <v>54</v>
      </c>
      <c r="C488" s="3"/>
      <c r="D488" s="3"/>
      <c r="E488" s="20" t="e">
        <f t="shared" si="31"/>
        <v>#DIV/0!</v>
      </c>
      <c r="F488" s="19">
        <f t="shared" si="32"/>
        <v>0</v>
      </c>
    </row>
    <row r="489" spans="1:6" ht="12.75" hidden="1">
      <c r="A489" s="15" t="s">
        <v>84</v>
      </c>
      <c r="B489" s="11" t="s">
        <v>54</v>
      </c>
      <c r="C489" s="3"/>
      <c r="D489" s="3"/>
      <c r="E489" s="20" t="e">
        <f t="shared" si="31"/>
        <v>#DIV/0!</v>
      </c>
      <c r="F489" s="19">
        <f t="shared" si="32"/>
        <v>0</v>
      </c>
    </row>
    <row r="490" spans="1:6" ht="12.75" hidden="1">
      <c r="A490" s="15"/>
      <c r="B490" s="11"/>
      <c r="C490" s="3"/>
      <c r="D490" s="3"/>
      <c r="E490" s="20"/>
      <c r="F490" s="19"/>
    </row>
    <row r="491" spans="1:6" ht="12.75" hidden="1">
      <c r="A491" s="108"/>
      <c r="B491" s="109"/>
      <c r="C491" s="110"/>
      <c r="D491" s="110"/>
      <c r="E491" s="111"/>
      <c r="F491" s="112"/>
    </row>
    <row r="492" spans="1:6" ht="15" customHeight="1">
      <c r="A492" s="174" t="s">
        <v>99</v>
      </c>
      <c r="B492" s="175"/>
      <c r="C492" s="175"/>
      <c r="D492" s="175"/>
      <c r="E492" s="175"/>
      <c r="F492" s="176"/>
    </row>
    <row r="493" spans="1:6" ht="12.75">
      <c r="A493" s="99" t="s">
        <v>177</v>
      </c>
      <c r="B493" s="3" t="s">
        <v>66</v>
      </c>
      <c r="C493" s="100">
        <v>57</v>
      </c>
      <c r="D493" s="100">
        <v>65</v>
      </c>
      <c r="E493" s="101">
        <v>87</v>
      </c>
      <c r="F493" s="102">
        <v>-8</v>
      </c>
    </row>
    <row r="494" spans="1:6" ht="12.75">
      <c r="A494" s="15" t="s">
        <v>179</v>
      </c>
      <c r="B494" s="3" t="s">
        <v>66</v>
      </c>
      <c r="C494" s="3">
        <v>25</v>
      </c>
      <c r="D494" s="3">
        <v>35</v>
      </c>
      <c r="E494" s="20">
        <v>71</v>
      </c>
      <c r="F494" s="19">
        <v>-10</v>
      </c>
    </row>
    <row r="495" spans="1:6" ht="12.75">
      <c r="A495" s="15" t="s">
        <v>178</v>
      </c>
      <c r="B495" s="3" t="s">
        <v>66</v>
      </c>
      <c r="C495" s="3">
        <v>32</v>
      </c>
      <c r="D495" s="3">
        <v>30</v>
      </c>
      <c r="E495" s="20">
        <v>106</v>
      </c>
      <c r="F495" s="19">
        <v>2</v>
      </c>
    </row>
    <row r="496" spans="1:6" ht="12.75">
      <c r="A496" s="99" t="s">
        <v>180</v>
      </c>
      <c r="B496" s="3" t="s">
        <v>66</v>
      </c>
      <c r="C496" s="100">
        <v>110</v>
      </c>
      <c r="D496" s="100">
        <v>109</v>
      </c>
      <c r="E496" s="101">
        <v>101</v>
      </c>
      <c r="F496" s="102">
        <v>1</v>
      </c>
    </row>
    <row r="497" spans="1:6" ht="12.75">
      <c r="A497" s="15" t="s">
        <v>179</v>
      </c>
      <c r="B497" s="3" t="s">
        <v>66</v>
      </c>
      <c r="C497" s="3">
        <v>50</v>
      </c>
      <c r="D497" s="3">
        <v>49</v>
      </c>
      <c r="E497" s="103">
        <v>102</v>
      </c>
      <c r="F497" s="104">
        <v>1</v>
      </c>
    </row>
    <row r="498" spans="1:6" ht="12.75">
      <c r="A498" s="15" t="s">
        <v>178</v>
      </c>
      <c r="B498" s="3" t="s">
        <v>66</v>
      </c>
      <c r="C498" s="3">
        <v>60</v>
      </c>
      <c r="D498" s="3">
        <v>60</v>
      </c>
      <c r="E498" s="103">
        <v>100</v>
      </c>
      <c r="F498" s="104">
        <v>0</v>
      </c>
    </row>
    <row r="499" spans="1:6" ht="12.75">
      <c r="A499" s="99" t="s">
        <v>181</v>
      </c>
      <c r="B499" s="3" t="s">
        <v>237</v>
      </c>
      <c r="C499" s="100">
        <v>19</v>
      </c>
      <c r="D499" s="100">
        <v>22</v>
      </c>
      <c r="E499" s="101">
        <v>86</v>
      </c>
      <c r="F499" s="102">
        <v>-3</v>
      </c>
    </row>
    <row r="500" spans="1:6" ht="12.75">
      <c r="A500" s="15" t="s">
        <v>179</v>
      </c>
      <c r="B500" s="3" t="s">
        <v>237</v>
      </c>
      <c r="C500" s="105">
        <v>12</v>
      </c>
      <c r="D500" s="105">
        <v>15</v>
      </c>
      <c r="E500" s="103">
        <v>80</v>
      </c>
      <c r="F500" s="104">
        <v>-3</v>
      </c>
    </row>
    <row r="501" spans="1:6" ht="12.75">
      <c r="A501" s="15" t="s">
        <v>178</v>
      </c>
      <c r="B501" s="3" t="s">
        <v>237</v>
      </c>
      <c r="C501" s="105">
        <v>7</v>
      </c>
      <c r="D501" s="105">
        <v>7</v>
      </c>
      <c r="E501" s="103">
        <v>100</v>
      </c>
      <c r="F501" s="104">
        <v>0</v>
      </c>
    </row>
    <row r="502" spans="1:6" ht="12.75">
      <c r="A502" s="99" t="s">
        <v>182</v>
      </c>
      <c r="B502" s="3" t="s">
        <v>237</v>
      </c>
      <c r="C502" s="100">
        <v>18</v>
      </c>
      <c r="D502" s="100">
        <v>27</v>
      </c>
      <c r="E502" s="101">
        <v>66</v>
      </c>
      <c r="F502" s="102">
        <v>-9</v>
      </c>
    </row>
    <row r="503" spans="1:6" ht="12.75">
      <c r="A503" s="15" t="s">
        <v>179</v>
      </c>
      <c r="B503" s="3" t="s">
        <v>237</v>
      </c>
      <c r="C503" s="105">
        <v>14</v>
      </c>
      <c r="D503" s="105">
        <v>14</v>
      </c>
      <c r="E503" s="103">
        <v>100</v>
      </c>
      <c r="F503" s="104">
        <v>0</v>
      </c>
    </row>
    <row r="504" spans="1:6" ht="12.75">
      <c r="A504" s="15" t="s">
        <v>178</v>
      </c>
      <c r="B504" s="3" t="s">
        <v>237</v>
      </c>
      <c r="C504" s="105">
        <v>4</v>
      </c>
      <c r="D504" s="105">
        <v>13</v>
      </c>
      <c r="E504" s="103">
        <v>30</v>
      </c>
      <c r="F504" s="104">
        <v>-9</v>
      </c>
    </row>
    <row r="505" spans="1:6" ht="15.75" hidden="1">
      <c r="A505" s="160" t="s">
        <v>251</v>
      </c>
      <c r="B505" s="161"/>
      <c r="C505" s="161"/>
      <c r="D505" s="161"/>
      <c r="E505" s="161"/>
      <c r="F505" s="162"/>
    </row>
    <row r="506" spans="1:6" ht="15.75" customHeight="1" hidden="1">
      <c r="A506" s="106"/>
      <c r="B506" s="163" t="s">
        <v>184</v>
      </c>
      <c r="C506" s="164"/>
      <c r="D506" s="163" t="s">
        <v>185</v>
      </c>
      <c r="E506" s="164"/>
      <c r="F506" s="102" t="s">
        <v>186</v>
      </c>
    </row>
    <row r="507" spans="1:6" ht="12.75" hidden="1">
      <c r="A507" s="15" t="s">
        <v>183</v>
      </c>
      <c r="B507" s="143">
        <v>128</v>
      </c>
      <c r="C507" s="144"/>
      <c r="D507" s="145">
        <v>162</v>
      </c>
      <c r="E507" s="146"/>
      <c r="F507" s="104">
        <v>-34</v>
      </c>
    </row>
    <row r="508" spans="1:6" ht="12.75" hidden="1">
      <c r="A508" s="15" t="s">
        <v>179</v>
      </c>
      <c r="B508" s="143">
        <v>59</v>
      </c>
      <c r="C508" s="144"/>
      <c r="D508" s="145">
        <v>77</v>
      </c>
      <c r="E508" s="146"/>
      <c r="F508" s="104">
        <v>-18</v>
      </c>
    </row>
    <row r="509" spans="1:6" ht="12.75" hidden="1">
      <c r="A509" s="15" t="s">
        <v>178</v>
      </c>
      <c r="B509" s="143">
        <v>69</v>
      </c>
      <c r="C509" s="144"/>
      <c r="D509" s="145">
        <v>85</v>
      </c>
      <c r="E509" s="146"/>
      <c r="F509" s="104">
        <v>-16</v>
      </c>
    </row>
    <row r="510" spans="1:6" ht="12.75" hidden="1">
      <c r="A510" s="3"/>
      <c r="B510" s="143"/>
      <c r="C510" s="144"/>
      <c r="D510" s="143"/>
      <c r="E510" s="144"/>
      <c r="F510" s="19"/>
    </row>
    <row r="511" spans="1:6" ht="13.5" hidden="1">
      <c r="A511" s="192" t="s">
        <v>260</v>
      </c>
      <c r="B511" s="193"/>
      <c r="C511" s="193"/>
      <c r="D511" s="193"/>
      <c r="E511" s="193"/>
      <c r="F511" s="194"/>
    </row>
    <row r="512" spans="1:6" ht="12.75" hidden="1">
      <c r="A512" s="3"/>
      <c r="B512" s="163" t="s">
        <v>184</v>
      </c>
      <c r="C512" s="164"/>
      <c r="D512" s="163" t="s">
        <v>185</v>
      </c>
      <c r="E512" s="164"/>
      <c r="F512" s="102" t="s">
        <v>186</v>
      </c>
    </row>
    <row r="513" spans="1:6" ht="12.75" hidden="1">
      <c r="A513" s="3" t="s">
        <v>183</v>
      </c>
      <c r="B513" s="143">
        <v>270</v>
      </c>
      <c r="C513" s="144"/>
      <c r="D513" s="143">
        <v>350</v>
      </c>
      <c r="E513" s="144"/>
      <c r="F513" s="19">
        <v>-80</v>
      </c>
    </row>
    <row r="514" spans="1:6" ht="12.75" hidden="1">
      <c r="A514" s="3" t="s">
        <v>259</v>
      </c>
      <c r="B514" s="143">
        <v>106</v>
      </c>
      <c r="C514" s="144"/>
      <c r="D514" s="143">
        <v>179</v>
      </c>
      <c r="E514" s="144"/>
      <c r="F514" s="19">
        <v>-73</v>
      </c>
    </row>
    <row r="515" spans="1:6" ht="12.75" hidden="1">
      <c r="A515" s="3" t="s">
        <v>178</v>
      </c>
      <c r="B515" s="143">
        <v>164</v>
      </c>
      <c r="C515" s="144"/>
      <c r="D515" s="143">
        <v>171</v>
      </c>
      <c r="E515" s="144"/>
      <c r="F515" s="19">
        <v>-7</v>
      </c>
    </row>
    <row r="516" spans="1:6" ht="12.75" hidden="1">
      <c r="A516" s="3"/>
      <c r="B516" s="3"/>
      <c r="C516" s="3"/>
      <c r="D516" s="3"/>
      <c r="E516" s="3"/>
      <c r="F516" s="19"/>
    </row>
  </sheetData>
  <sheetProtection/>
  <mergeCells count="38">
    <mergeCell ref="B514:C514"/>
    <mergeCell ref="B515:C515"/>
    <mergeCell ref="D513:E513"/>
    <mergeCell ref="D514:E514"/>
    <mergeCell ref="D515:E515"/>
    <mergeCell ref="A511:F511"/>
    <mergeCell ref="B512:C512"/>
    <mergeCell ref="D512:E512"/>
    <mergeCell ref="B513:C513"/>
    <mergeCell ref="A492:F492"/>
    <mergeCell ref="A251:F251"/>
    <mergeCell ref="A433:F433"/>
    <mergeCell ref="A404:F404"/>
    <mergeCell ref="D405:D407"/>
    <mergeCell ref="F405:F407"/>
    <mergeCell ref="A403:F403"/>
    <mergeCell ref="A3:F4"/>
    <mergeCell ref="A6:F7"/>
    <mergeCell ref="A8:A9"/>
    <mergeCell ref="B8:B9"/>
    <mergeCell ref="C8:D8"/>
    <mergeCell ref="E8:F8"/>
    <mergeCell ref="A505:F505"/>
    <mergeCell ref="B507:C507"/>
    <mergeCell ref="D507:E507"/>
    <mergeCell ref="B506:C506"/>
    <mergeCell ref="D506:E506"/>
    <mergeCell ref="I8:K8"/>
    <mergeCell ref="A208:F209"/>
    <mergeCell ref="C405:C407"/>
    <mergeCell ref="B405:B407"/>
    <mergeCell ref="E405:E407"/>
    <mergeCell ref="B510:C510"/>
    <mergeCell ref="D510:E510"/>
    <mergeCell ref="B508:C508"/>
    <mergeCell ref="D508:E508"/>
    <mergeCell ref="B509:C509"/>
    <mergeCell ref="D509:E509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2" sqref="A2:E53"/>
    </sheetView>
  </sheetViews>
  <sheetFormatPr defaultColWidth="9.00390625" defaultRowHeight="12.75"/>
  <cols>
    <col min="1" max="1" width="27.25390625" style="9" customWidth="1"/>
    <col min="2" max="2" width="14.00390625" style="27" customWidth="1"/>
    <col min="3" max="4" width="15.375" style="27" customWidth="1"/>
    <col min="5" max="5" width="11.75390625" style="27" customWidth="1"/>
    <col min="6" max="16384" width="9.125" style="9" customWidth="1"/>
  </cols>
  <sheetData>
    <row r="1" spans="1:5" ht="15.75">
      <c r="A1" s="195"/>
      <c r="B1" s="195"/>
      <c r="C1" s="195"/>
      <c r="D1" s="195"/>
      <c r="E1" s="195"/>
    </row>
    <row r="2" spans="1:5" ht="12.75" hidden="1">
      <c r="A2" s="196"/>
      <c r="B2" s="196"/>
      <c r="C2" s="196"/>
      <c r="D2" s="196"/>
      <c r="E2" s="196"/>
    </row>
    <row r="3" spans="1:5" ht="12.75" hidden="1">
      <c r="A3" s="196"/>
      <c r="B3" s="3"/>
      <c r="C3" s="3"/>
      <c r="D3" s="196"/>
      <c r="E3" s="196"/>
    </row>
    <row r="4" spans="1:5" ht="15" customHeight="1" hidden="1">
      <c r="A4" s="7"/>
      <c r="B4" s="38"/>
      <c r="C4" s="38"/>
      <c r="D4" s="38"/>
      <c r="E4" s="54"/>
    </row>
    <row r="5" spans="1:5" ht="12.75" hidden="1">
      <c r="A5" s="6"/>
      <c r="B5" s="38"/>
      <c r="C5" s="38"/>
      <c r="D5" s="38"/>
      <c r="E5" s="38"/>
    </row>
    <row r="6" spans="1:5" ht="12.75" hidden="1">
      <c r="A6" s="10"/>
      <c r="B6" s="37"/>
      <c r="C6" s="37"/>
      <c r="D6" s="37"/>
      <c r="E6" s="37"/>
    </row>
    <row r="7" spans="1:5" ht="12.75" hidden="1">
      <c r="A7" s="55"/>
      <c r="B7" s="37"/>
      <c r="C7" s="37"/>
      <c r="D7" s="37"/>
      <c r="E7" s="37"/>
    </row>
    <row r="8" spans="1:5" ht="12.75" hidden="1">
      <c r="A8" s="55"/>
      <c r="B8" s="37"/>
      <c r="C8" s="37"/>
      <c r="D8" s="37"/>
      <c r="E8" s="37"/>
    </row>
    <row r="9" spans="1:5" ht="12.75" hidden="1">
      <c r="A9" s="55"/>
      <c r="B9" s="37"/>
      <c r="C9" s="37"/>
      <c r="D9" s="37"/>
      <c r="E9" s="37"/>
    </row>
    <row r="10" spans="1:5" ht="12.75" hidden="1">
      <c r="A10" s="55"/>
      <c r="B10" s="37"/>
      <c r="C10" s="37"/>
      <c r="D10" s="37"/>
      <c r="E10" s="37"/>
    </row>
    <row r="11" spans="1:5" ht="12.75" hidden="1">
      <c r="A11" s="55"/>
      <c r="B11" s="37"/>
      <c r="C11" s="37"/>
      <c r="D11" s="37"/>
      <c r="E11" s="37"/>
    </row>
    <row r="12" spans="1:5" ht="12.75" hidden="1">
      <c r="A12" s="55"/>
      <c r="B12" s="37"/>
      <c r="C12" s="37"/>
      <c r="D12" s="37"/>
      <c r="E12" s="37"/>
    </row>
    <row r="13" spans="1:5" ht="12.75" hidden="1">
      <c r="A13" s="55"/>
      <c r="B13" s="37"/>
      <c r="C13" s="37"/>
      <c r="D13" s="37"/>
      <c r="E13" s="37"/>
    </row>
    <row r="14" spans="1:5" ht="12.75" hidden="1">
      <c r="A14" s="55"/>
      <c r="B14" s="37"/>
      <c r="C14" s="37"/>
      <c r="D14" s="37"/>
      <c r="E14" s="37"/>
    </row>
    <row r="15" spans="1:5" ht="12.75" hidden="1">
      <c r="A15" s="55"/>
      <c r="B15" s="37"/>
      <c r="C15" s="37"/>
      <c r="D15" s="37"/>
      <c r="E15" s="37"/>
    </row>
    <row r="16" spans="1:5" ht="12.75" hidden="1">
      <c r="A16" s="55"/>
      <c r="B16" s="37"/>
      <c r="C16" s="37"/>
      <c r="D16" s="37"/>
      <c r="E16" s="37"/>
    </row>
    <row r="17" spans="1:5" ht="12.75" hidden="1">
      <c r="A17" s="55"/>
      <c r="B17" s="37"/>
      <c r="C17" s="37"/>
      <c r="D17" s="37"/>
      <c r="E17" s="37"/>
    </row>
    <row r="18" spans="1:5" ht="12.75" hidden="1">
      <c r="A18" s="55"/>
      <c r="B18" s="37"/>
      <c r="C18" s="37"/>
      <c r="D18" s="37"/>
      <c r="E18" s="37"/>
    </row>
    <row r="19" spans="1:5" ht="12.75" hidden="1">
      <c r="A19" s="56"/>
      <c r="B19" s="38"/>
      <c r="C19" s="38"/>
      <c r="D19" s="38"/>
      <c r="E19" s="38"/>
    </row>
    <row r="20" spans="1:5" ht="12.75" hidden="1">
      <c r="A20" s="55"/>
      <c r="B20" s="37"/>
      <c r="C20" s="37"/>
      <c r="D20" s="37"/>
      <c r="E20" s="37"/>
    </row>
    <row r="21" spans="1:5" ht="12.75" hidden="1">
      <c r="A21" s="55"/>
      <c r="B21" s="37"/>
      <c r="C21" s="37"/>
      <c r="D21" s="37"/>
      <c r="E21" s="37"/>
    </row>
    <row r="22" spans="1:5" ht="12.75" hidden="1">
      <c r="A22" s="55"/>
      <c r="B22" s="37"/>
      <c r="C22" s="37"/>
      <c r="D22" s="37"/>
      <c r="E22" s="37"/>
    </row>
    <row r="23" spans="1:5" ht="12.75" hidden="1">
      <c r="A23" s="55"/>
      <c r="B23" s="37"/>
      <c r="C23" s="37"/>
      <c r="D23" s="37"/>
      <c r="E23" s="37"/>
    </row>
    <row r="24" spans="1:5" ht="12.75" hidden="1">
      <c r="A24" s="55"/>
      <c r="B24" s="37"/>
      <c r="C24" s="37"/>
      <c r="D24" s="37"/>
      <c r="E24" s="37"/>
    </row>
    <row r="25" spans="1:5" ht="14.25" customHeight="1" hidden="1">
      <c r="A25" s="55"/>
      <c r="B25" s="37"/>
      <c r="C25" s="37"/>
      <c r="D25" s="37"/>
      <c r="E25" s="37"/>
    </row>
    <row r="26" spans="1:5" ht="12.75" hidden="1">
      <c r="A26" s="55"/>
      <c r="B26" s="37"/>
      <c r="C26" s="37"/>
      <c r="D26" s="37"/>
      <c r="E26" s="37"/>
    </row>
    <row r="27" spans="1:5" ht="12.75" hidden="1">
      <c r="A27" s="6"/>
      <c r="B27" s="38"/>
      <c r="C27" s="38"/>
      <c r="D27" s="38"/>
      <c r="E27" s="14"/>
    </row>
    <row r="28" spans="1:5" ht="12.75" hidden="1">
      <c r="A28" s="10"/>
      <c r="B28" s="37"/>
      <c r="C28" s="37"/>
      <c r="D28" s="37"/>
      <c r="E28" s="11"/>
    </row>
    <row r="29" spans="1:5" ht="12.75" hidden="1">
      <c r="A29" s="6"/>
      <c r="B29" s="38"/>
      <c r="C29" s="14"/>
      <c r="D29" s="38"/>
      <c r="E29" s="14"/>
    </row>
    <row r="30" spans="1:5" ht="12.75" hidden="1">
      <c r="A30" s="10" t="s">
        <v>87</v>
      </c>
      <c r="B30" s="37">
        <f>C30+D30</f>
        <v>0</v>
      </c>
      <c r="C30" s="11"/>
      <c r="D30" s="37"/>
      <c r="E30" s="11"/>
    </row>
    <row r="31" spans="1:5" ht="12.75" hidden="1">
      <c r="A31" s="55"/>
      <c r="B31" s="37"/>
      <c r="C31" s="11"/>
      <c r="D31" s="37"/>
      <c r="E31" s="11"/>
    </row>
    <row r="32" spans="1:5" ht="12.75" hidden="1">
      <c r="A32" s="55"/>
      <c r="B32" s="37"/>
      <c r="C32" s="11"/>
      <c r="D32" s="37"/>
      <c r="E32" s="11"/>
    </row>
    <row r="33" spans="1:5" ht="12.75" hidden="1">
      <c r="A33" s="56"/>
      <c r="B33" s="38"/>
      <c r="C33" s="38"/>
      <c r="D33" s="38"/>
      <c r="E33" s="11"/>
    </row>
    <row r="34" spans="1:5" ht="12.75" hidden="1">
      <c r="A34" s="57"/>
      <c r="B34" s="37"/>
      <c r="C34" s="37"/>
      <c r="D34" s="37"/>
      <c r="E34" s="11"/>
    </row>
    <row r="35" spans="1:5" ht="12.75" hidden="1">
      <c r="A35" s="55"/>
      <c r="B35" s="37"/>
      <c r="C35" s="37"/>
      <c r="D35" s="37"/>
      <c r="E35" s="11"/>
    </row>
    <row r="36" spans="1:5" ht="12.75" hidden="1">
      <c r="A36" s="55"/>
      <c r="B36" s="37"/>
      <c r="C36" s="37"/>
      <c r="D36" s="37"/>
      <c r="E36" s="11"/>
    </row>
    <row r="37" spans="1:5" ht="12.75" hidden="1">
      <c r="A37" s="55"/>
      <c r="B37" s="37"/>
      <c r="C37" s="37"/>
      <c r="D37" s="37"/>
      <c r="E37" s="11"/>
    </row>
    <row r="38" spans="1:5" ht="12.75" hidden="1">
      <c r="A38" s="55"/>
      <c r="B38" s="37"/>
      <c r="C38" s="37"/>
      <c r="D38" s="37"/>
      <c r="E38" s="11"/>
    </row>
    <row r="39" spans="1:5" ht="12.75" hidden="1">
      <c r="A39" s="56"/>
      <c r="B39" s="38"/>
      <c r="C39" s="38"/>
      <c r="D39" s="38"/>
      <c r="E39" s="38"/>
    </row>
    <row r="40" spans="1:5" ht="12.75" hidden="1">
      <c r="A40" s="57"/>
      <c r="B40" s="37"/>
      <c r="C40" s="37"/>
      <c r="D40" s="37"/>
      <c r="E40" s="37"/>
    </row>
    <row r="41" spans="1:5" ht="12.75" hidden="1">
      <c r="A41" s="57"/>
      <c r="B41" s="37"/>
      <c r="C41" s="37"/>
      <c r="D41" s="37"/>
      <c r="E41" s="37"/>
    </row>
    <row r="42" spans="1:5" ht="12.75" hidden="1">
      <c r="A42" s="57"/>
      <c r="B42" s="37"/>
      <c r="C42" s="37"/>
      <c r="D42" s="37"/>
      <c r="E42" s="37"/>
    </row>
    <row r="43" spans="1:5" ht="12.75" hidden="1">
      <c r="A43" s="57"/>
      <c r="B43" s="38"/>
      <c r="C43" s="37"/>
      <c r="D43" s="37"/>
      <c r="E43" s="37"/>
    </row>
    <row r="44" spans="1:5" ht="12.75" hidden="1">
      <c r="A44" s="57"/>
      <c r="B44" s="37"/>
      <c r="C44" s="37"/>
      <c r="D44" s="37"/>
      <c r="E44" s="37"/>
    </row>
    <row r="45" spans="1:5" ht="12.75" hidden="1">
      <c r="A45" s="57"/>
      <c r="B45" s="37"/>
      <c r="C45" s="37"/>
      <c r="D45" s="37"/>
      <c r="E45" s="37"/>
    </row>
    <row r="46" spans="1:5" ht="12.75" hidden="1">
      <c r="A46" s="57"/>
      <c r="B46" s="37"/>
      <c r="C46" s="37"/>
      <c r="D46" s="37"/>
      <c r="E46" s="37"/>
    </row>
    <row r="47" spans="1:5" ht="11.25" customHeight="1" hidden="1">
      <c r="A47" s="57"/>
      <c r="B47" s="37"/>
      <c r="C47" s="37"/>
      <c r="D47" s="37"/>
      <c r="E47" s="37"/>
    </row>
    <row r="48" spans="1:5" ht="12.75" hidden="1">
      <c r="A48" s="57"/>
      <c r="B48" s="37"/>
      <c r="C48" s="37"/>
      <c r="D48" s="37"/>
      <c r="E48" s="37"/>
    </row>
    <row r="49" spans="1:5" ht="12.75" hidden="1">
      <c r="A49" s="57"/>
      <c r="B49" s="37"/>
      <c r="C49" s="37"/>
      <c r="D49" s="37"/>
      <c r="E49" s="37"/>
    </row>
    <row r="50" spans="1:5" ht="12.75" hidden="1">
      <c r="A50" s="57"/>
      <c r="B50" s="37"/>
      <c r="C50" s="37"/>
      <c r="D50" s="37"/>
      <c r="E50" s="37"/>
    </row>
    <row r="51" spans="1:5" ht="12.75" hidden="1">
      <c r="A51" s="57"/>
      <c r="B51" s="37"/>
      <c r="C51" s="37"/>
      <c r="D51" s="37"/>
      <c r="E51" s="37"/>
    </row>
    <row r="52" spans="1:5" ht="16.5" customHeight="1" hidden="1">
      <c r="A52" s="57"/>
      <c r="B52" s="37"/>
      <c r="C52" s="37"/>
      <c r="D52" s="37"/>
      <c r="E52" s="37"/>
    </row>
    <row r="53" spans="1:5" ht="14.25" customHeight="1" hidden="1">
      <c r="A53" s="70"/>
      <c r="B53" s="37"/>
      <c r="C53" s="37"/>
      <c r="D53" s="37"/>
      <c r="E53" s="37"/>
    </row>
    <row r="54" spans="1:5" ht="12.75">
      <c r="A54" s="42"/>
      <c r="B54" s="43"/>
      <c r="C54" s="44"/>
      <c r="D54" s="44"/>
      <c r="E54" s="44"/>
    </row>
  </sheetData>
  <sheetProtection/>
  <mergeCells count="5">
    <mergeCell ref="A1:E1"/>
    <mergeCell ref="A2:A3"/>
    <mergeCell ref="B2:C2"/>
    <mergeCell ref="D2:D3"/>
    <mergeCell ref="E2:E3"/>
  </mergeCells>
  <printOptions/>
  <pageMargins left="0.5905511811023623" right="0.5905511811023623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5">
      <selection activeCell="A1" sqref="A1:P14"/>
    </sheetView>
  </sheetViews>
  <sheetFormatPr defaultColWidth="9.00390625" defaultRowHeight="12.75"/>
  <cols>
    <col min="1" max="1" width="23.625" style="28" customWidth="1"/>
    <col min="2" max="2" width="9.625" style="28" customWidth="1"/>
    <col min="3" max="3" width="8.125" style="28" customWidth="1"/>
    <col min="4" max="4" width="7.25390625" style="28" customWidth="1"/>
    <col min="5" max="5" width="7.875" style="29" customWidth="1"/>
    <col min="6" max="6" width="8.375" style="29" customWidth="1"/>
    <col min="7" max="7" width="7.25390625" style="29" customWidth="1"/>
    <col min="8" max="8" width="7.375" style="29" customWidth="1"/>
    <col min="9" max="9" width="7.75390625" style="29" customWidth="1"/>
    <col min="10" max="10" width="7.125" style="29" customWidth="1"/>
    <col min="11" max="11" width="6.875" style="29" customWidth="1"/>
    <col min="12" max="12" width="7.00390625" style="29" customWidth="1"/>
    <col min="13" max="13" width="7.75390625" style="29" customWidth="1"/>
    <col min="14" max="14" width="7.375" style="29" customWidth="1"/>
    <col min="15" max="15" width="7.125" style="29" customWidth="1"/>
    <col min="16" max="16" width="7.625" style="29" customWidth="1"/>
    <col min="17" max="17" width="9.125" style="29" customWidth="1"/>
    <col min="18" max="16384" width="9.125" style="28" customWidth="1"/>
  </cols>
  <sheetData>
    <row r="1" spans="1:12" ht="15" hidden="1">
      <c r="A1" s="197" t="s">
        <v>246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ht="15.75" hidden="1" thickBot="1"/>
    <row r="3" spans="1:16" ht="15.75" hidden="1" thickBot="1">
      <c r="A3" s="201"/>
      <c r="B3" s="203" t="s">
        <v>108</v>
      </c>
      <c r="C3" s="204"/>
      <c r="D3" s="205"/>
      <c r="E3" s="198" t="s">
        <v>109</v>
      </c>
      <c r="F3" s="199"/>
      <c r="G3" s="200"/>
      <c r="H3" s="198" t="s">
        <v>110</v>
      </c>
      <c r="I3" s="199"/>
      <c r="J3" s="200"/>
      <c r="K3" s="198" t="s">
        <v>111</v>
      </c>
      <c r="L3" s="199"/>
      <c r="M3" s="200"/>
      <c r="N3" s="198" t="s">
        <v>245</v>
      </c>
      <c r="O3" s="199"/>
      <c r="P3" s="200"/>
    </row>
    <row r="4" spans="1:16" ht="19.5" customHeight="1" hidden="1">
      <c r="A4" s="202"/>
      <c r="B4" s="45">
        <v>2013</v>
      </c>
      <c r="C4" s="45">
        <v>2014</v>
      </c>
      <c r="D4" s="46" t="s">
        <v>4</v>
      </c>
      <c r="E4" s="45">
        <v>2013</v>
      </c>
      <c r="F4" s="45">
        <v>2014</v>
      </c>
      <c r="G4" s="46" t="s">
        <v>4</v>
      </c>
      <c r="H4" s="45">
        <v>2013</v>
      </c>
      <c r="I4" s="45">
        <v>2014</v>
      </c>
      <c r="J4" s="46" t="s">
        <v>4</v>
      </c>
      <c r="K4" s="45">
        <v>2013</v>
      </c>
      <c r="L4" s="45">
        <v>2014</v>
      </c>
      <c r="M4" s="46" t="s">
        <v>4</v>
      </c>
      <c r="N4" s="45">
        <v>2013</v>
      </c>
      <c r="O4" s="45">
        <v>2014</v>
      </c>
      <c r="P4" s="46" t="s">
        <v>4</v>
      </c>
    </row>
    <row r="5" spans="1:16" ht="15" hidden="1">
      <c r="A5" s="31" t="s">
        <v>112</v>
      </c>
      <c r="B5" s="32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" hidden="1">
      <c r="A6" s="32" t="s">
        <v>113</v>
      </c>
      <c r="B6" s="30">
        <v>963</v>
      </c>
      <c r="C6" s="30">
        <v>1337</v>
      </c>
      <c r="D6" s="33">
        <v>139</v>
      </c>
      <c r="E6" s="30">
        <v>48010</v>
      </c>
      <c r="F6" s="30">
        <v>52441</v>
      </c>
      <c r="G6" s="33">
        <v>109</v>
      </c>
      <c r="H6" s="30">
        <v>1575</v>
      </c>
      <c r="I6" s="30">
        <v>1516</v>
      </c>
      <c r="J6" s="33">
        <v>96</v>
      </c>
      <c r="K6" s="30">
        <v>665</v>
      </c>
      <c r="L6" s="30">
        <v>740</v>
      </c>
      <c r="M6" s="33">
        <v>111</v>
      </c>
      <c r="N6" s="30">
        <v>6830</v>
      </c>
      <c r="O6" s="30">
        <v>7502</v>
      </c>
      <c r="P6" s="41">
        <v>672</v>
      </c>
    </row>
    <row r="7" spans="1:16" ht="15" hidden="1">
      <c r="A7" s="32" t="s">
        <v>114</v>
      </c>
      <c r="B7" s="30">
        <v>2158</v>
      </c>
      <c r="C7" s="30">
        <v>2422</v>
      </c>
      <c r="D7" s="33">
        <v>112</v>
      </c>
      <c r="E7" s="30">
        <v>35248</v>
      </c>
      <c r="F7" s="30">
        <v>34496</v>
      </c>
      <c r="G7" s="33">
        <v>98</v>
      </c>
      <c r="H7" s="30">
        <v>2136</v>
      </c>
      <c r="I7" s="30">
        <v>2157</v>
      </c>
      <c r="J7" s="33">
        <v>101</v>
      </c>
      <c r="K7" s="30">
        <v>737</v>
      </c>
      <c r="L7" s="30">
        <v>737</v>
      </c>
      <c r="M7" s="33">
        <v>100</v>
      </c>
      <c r="N7" s="96">
        <v>5875</v>
      </c>
      <c r="O7" s="96">
        <v>5749</v>
      </c>
      <c r="P7" s="41">
        <v>-126</v>
      </c>
    </row>
    <row r="8" spans="1:16" ht="15" hidden="1">
      <c r="A8" s="32" t="s">
        <v>115</v>
      </c>
      <c r="B8" s="30">
        <v>2204</v>
      </c>
      <c r="C8" s="30">
        <v>2626</v>
      </c>
      <c r="D8" s="33">
        <v>119</v>
      </c>
      <c r="E8" s="30">
        <v>77506</v>
      </c>
      <c r="F8" s="30">
        <v>85386</v>
      </c>
      <c r="G8" s="33">
        <v>110</v>
      </c>
      <c r="H8" s="30">
        <v>2979</v>
      </c>
      <c r="I8" s="30">
        <v>2735</v>
      </c>
      <c r="J8" s="33">
        <v>92</v>
      </c>
      <c r="K8" s="30">
        <v>1176</v>
      </c>
      <c r="L8" s="30">
        <v>1253</v>
      </c>
      <c r="M8" s="33">
        <v>107</v>
      </c>
      <c r="N8" s="30">
        <v>6823</v>
      </c>
      <c r="O8" s="30">
        <v>7005</v>
      </c>
      <c r="P8" s="41">
        <v>182</v>
      </c>
    </row>
    <row r="9" spans="1:16" ht="15" hidden="1">
      <c r="A9" s="32" t="s">
        <v>116</v>
      </c>
      <c r="B9" s="30"/>
      <c r="C9" s="30"/>
      <c r="D9" s="33"/>
      <c r="E9" s="30"/>
      <c r="F9" s="30"/>
      <c r="G9" s="33"/>
      <c r="H9" s="30"/>
      <c r="I9" s="30"/>
      <c r="J9" s="33"/>
      <c r="K9" s="30"/>
      <c r="L9" s="30"/>
      <c r="M9" s="33"/>
      <c r="N9" s="30"/>
      <c r="O9" s="30"/>
      <c r="P9" s="41"/>
    </row>
    <row r="10" spans="1:16" ht="15" hidden="1">
      <c r="A10" s="32" t="s">
        <v>117</v>
      </c>
      <c r="B10" s="30">
        <v>1637</v>
      </c>
      <c r="C10" s="30">
        <v>1289</v>
      </c>
      <c r="D10" s="33">
        <v>79</v>
      </c>
      <c r="E10" s="30">
        <v>30666</v>
      </c>
      <c r="F10" s="30">
        <v>36685</v>
      </c>
      <c r="G10" s="33">
        <v>120</v>
      </c>
      <c r="H10" s="30">
        <v>1262</v>
      </c>
      <c r="I10" s="30">
        <v>1252</v>
      </c>
      <c r="J10" s="33">
        <v>99</v>
      </c>
      <c r="K10" s="30">
        <v>514</v>
      </c>
      <c r="L10" s="30">
        <v>530</v>
      </c>
      <c r="M10" s="33">
        <v>103</v>
      </c>
      <c r="N10" s="30">
        <v>6233</v>
      </c>
      <c r="O10" s="30">
        <v>7058</v>
      </c>
      <c r="P10" s="41">
        <v>825</v>
      </c>
    </row>
    <row r="11" spans="1:16" ht="15" hidden="1">
      <c r="A11" s="32" t="s">
        <v>130</v>
      </c>
      <c r="B11" s="30">
        <v>86</v>
      </c>
      <c r="C11" s="30">
        <v>101</v>
      </c>
      <c r="D11" s="33">
        <v>117</v>
      </c>
      <c r="E11" s="30">
        <v>3578</v>
      </c>
      <c r="F11" s="30">
        <v>3232</v>
      </c>
      <c r="G11" s="33">
        <v>90</v>
      </c>
      <c r="H11" s="30">
        <v>279</v>
      </c>
      <c r="I11" s="30">
        <v>302</v>
      </c>
      <c r="J11" s="33">
        <v>108</v>
      </c>
      <c r="K11" s="30">
        <v>120</v>
      </c>
      <c r="L11" s="30">
        <v>120</v>
      </c>
      <c r="M11" s="33">
        <v>100</v>
      </c>
      <c r="N11" s="30">
        <v>3051</v>
      </c>
      <c r="O11" s="30">
        <v>2693</v>
      </c>
      <c r="P11" s="41">
        <v>-358</v>
      </c>
    </row>
    <row r="12" spans="1:16" ht="15" hidden="1">
      <c r="A12" s="32" t="s">
        <v>97</v>
      </c>
      <c r="B12" s="30">
        <v>404</v>
      </c>
      <c r="C12" s="30">
        <v>104</v>
      </c>
      <c r="D12" s="33">
        <v>26</v>
      </c>
      <c r="E12" s="30"/>
      <c r="F12" s="30"/>
      <c r="G12" s="33"/>
      <c r="H12" s="30"/>
      <c r="I12" s="30"/>
      <c r="J12" s="33"/>
      <c r="K12" s="30"/>
      <c r="L12" s="30"/>
      <c r="M12" s="33"/>
      <c r="N12" s="30"/>
      <c r="O12" s="30"/>
      <c r="P12" s="41"/>
    </row>
    <row r="13" spans="1:16" ht="15" hidden="1">
      <c r="A13" s="51" t="s">
        <v>118</v>
      </c>
      <c r="B13" s="47">
        <v>7452</v>
      </c>
      <c r="C13" s="47">
        <v>7878</v>
      </c>
      <c r="D13" s="48">
        <v>106</v>
      </c>
      <c r="E13" s="49">
        <v>195008</v>
      </c>
      <c r="F13" s="49">
        <v>212240</v>
      </c>
      <c r="G13" s="48">
        <v>109</v>
      </c>
      <c r="H13" s="49">
        <v>8231</v>
      </c>
      <c r="I13" s="49">
        <v>7962</v>
      </c>
      <c r="J13" s="48">
        <v>97</v>
      </c>
      <c r="K13" s="49">
        <v>3212</v>
      </c>
      <c r="L13" s="49">
        <v>3380</v>
      </c>
      <c r="M13" s="48">
        <v>105</v>
      </c>
      <c r="N13" s="47">
        <v>6564</v>
      </c>
      <c r="O13" s="47">
        <v>6721</v>
      </c>
      <c r="P13" s="50">
        <v>157</v>
      </c>
    </row>
    <row r="14" spans="1:16" ht="15" hidden="1">
      <c r="A14" s="32"/>
      <c r="B14" s="32"/>
      <c r="C14" s="32"/>
      <c r="D14" s="32"/>
      <c r="E14" s="30"/>
      <c r="F14" s="30"/>
      <c r="G14" s="30"/>
      <c r="H14" s="30"/>
      <c r="I14" s="30"/>
      <c r="J14" s="30"/>
      <c r="K14" s="30"/>
      <c r="L14" s="30"/>
      <c r="M14" s="33"/>
      <c r="N14" s="30"/>
      <c r="O14" s="30"/>
      <c r="P14" s="30"/>
    </row>
    <row r="16" ht="15">
      <c r="A16" s="34"/>
    </row>
  </sheetData>
  <sheetProtection/>
  <mergeCells count="7">
    <mergeCell ref="A1:L1"/>
    <mergeCell ref="K3:M3"/>
    <mergeCell ref="N3:P3"/>
    <mergeCell ref="A3:A4"/>
    <mergeCell ref="B3:D3"/>
    <mergeCell ref="E3:G3"/>
    <mergeCell ref="H3:J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Архитертура</dc:creator>
  <cp:keywords/>
  <dc:description/>
  <cp:lastModifiedBy>Малышева Т.Н.</cp:lastModifiedBy>
  <cp:lastPrinted>2017-08-11T07:43:51Z</cp:lastPrinted>
  <dcterms:created xsi:type="dcterms:W3CDTF">2007-04-18T04:23:49Z</dcterms:created>
  <dcterms:modified xsi:type="dcterms:W3CDTF">2018-09-06T08:58:44Z</dcterms:modified>
  <cp:category/>
  <cp:version/>
  <cp:contentType/>
  <cp:contentStatus/>
</cp:coreProperties>
</file>