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'Лист1'!$A$14:$F$63</definedName>
    <definedName name="_xlnm.Print_Area" localSheetId="0">'Лист1'!$A$1:$F$63</definedName>
  </definedNames>
  <calcPr fullCalcOnLoad="1"/>
</workbook>
</file>

<file path=xl/sharedStrings.xml><?xml version="1.0" encoding="utf-8"?>
<sst xmlns="http://schemas.openxmlformats.org/spreadsheetml/2006/main" count="163" uniqueCount="78">
  <si>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</si>
  <si>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</si>
  <si>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</si>
  <si>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</si>
  <si>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</si>
  <si>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</si>
  <si>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</si>
  <si>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</si>
  <si>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</si>
  <si>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</si>
  <si>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</si>
  <si>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</si>
  <si>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</si>
  <si>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</si>
  <si>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</si>
  <si>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</si>
  <si>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</si>
  <si>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</si>
  <si>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</si>
  <si>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</si>
  <si>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</si>
  <si>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</si>
  <si>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</si>
  <si>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</si>
  <si>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</si>
  <si>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</si>
  <si>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</si>
  <si>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</si>
  <si>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</si>
  <si>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</si>
  <si>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</si>
  <si>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</si>
  <si>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</si>
  <si>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Благоустройство</t>
  </si>
  <si>
    <t>Охрана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</si>
  <si>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</si>
  <si>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</si>
  <si>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</si>
  <si>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</si>
  <si>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</si>
  <si>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</si>
  <si>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</si>
  <si>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</si>
  <si>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</si>
  <si>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</si>
  <si>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</si>
  <si>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</si>
  <si>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</si>
  <si>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</si>
  <si>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</si>
  <si>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</si>
  <si>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</si>
  <si>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</si>
  <si>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</si>
  <si>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</si>
  <si>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</si>
  <si>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</si>
  <si>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</si>
  <si>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</si>
  <si>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расхода</t>
  </si>
  <si>
    <t>Раздел</t>
  </si>
  <si>
    <t>Подраздел</t>
  </si>
  <si>
    <t>2</t>
  </si>
  <si>
    <t>3</t>
  </si>
  <si>
    <t>4</t>
  </si>
  <si>
    <t>к решению Орловской районной думы</t>
  </si>
  <si>
    <t>Всего расходов</t>
  </si>
  <si>
    <t>Экологический контроль</t>
  </si>
  <si>
    <t xml:space="preserve"> Профессиональная подготовка, переподготовка и повышение квалификации</t>
  </si>
  <si>
    <t>Общеэкономические вопросы</t>
  </si>
  <si>
    <t>Физическая культура</t>
  </si>
  <si>
    <t>Приложение 3</t>
  </si>
  <si>
    <t xml:space="preserve">Расходы бюджета района  по разделам и подразделам </t>
  </si>
  <si>
    <t>классификации расходов бюджетов за 2018 год</t>
  </si>
  <si>
    <t>Утверждено сводной бюджетной росписью
(тыс. рублей)</t>
  </si>
  <si>
    <t>Факт               (тыс. рублей)</t>
  </si>
  <si>
    <t>Процент исполне-ния (%)</t>
  </si>
  <si>
    <t>от             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</si>
</sst>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12"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1" xfId="17" applyNumberFormat="1" applyFont="1" applyBorder="1" applyAlignment="1" quotePrefix="1">
      <alignment horizontal="center" vertical="top" wrapText="1"/>
      <protection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17" applyNumberFormat="1" applyFont="1" applyBorder="1" applyAlignment="1">
      <alignment horizontal="center" vertical="top" wrapText="1"/>
      <protection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" xfId="17" applyNumberFormat="1" applyFont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10" fillId="0" borderId="1" xfId="17" applyNumberFormat="1" applyFont="1" applyBorder="1" applyAlignment="1">
      <alignment horizontal="center" vertical="top" wrapText="1"/>
      <protection/>
    </xf>
    <xf numFmtId="49" fontId="11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/>
    </xf>
    <xf numFmtId="165" fontId="7" fillId="0" borderId="1" xfId="17" applyNumberFormat="1" applyFont="1" applyBorder="1" applyAlignment="1">
      <alignment horizontal="center" vertical="top" wrapText="1"/>
      <protection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1" fontId="1" fillId="0" borderId="1" xfId="17" applyNumberFormat="1" applyFont="1" applyBorder="1" applyAlignment="1" quotePrefix="1">
      <alignment horizontal="center" vertical="top" wrapText="1"/>
      <protection/>
    </xf>
    <xf numFmtId="49" fontId="1" fillId="0" borderId="1" xfId="17" applyNumberFormat="1" applyFont="1" applyBorder="1" applyAlignment="1" quotePrefix="1">
      <alignment horizontal="center" vertical="top" wrapText="1"/>
      <protection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="85" zoomScaleNormal="85" workbookViewId="0" topLeftCell="A1">
      <selection activeCell="A4" sqref="A4"/>
    </sheetView>
  </sheetViews>
  <sheetFormatPr defaultColWidth="9.00390625" defaultRowHeight="12.75"/>
  <cols>
    <col min="1" max="1" width="73.375" style="2" customWidth="1"/>
    <col min="2" max="2" width="8.25390625" style="3" customWidth="1"/>
    <col min="3" max="3" width="9.125" style="3" customWidth="1"/>
    <col min="4" max="4" width="13.625" style="4" customWidth="1"/>
    <col min="5" max="6" width="12.25390625" style="4" customWidth="1"/>
    <col min="7" max="8" width="0" style="0" hidden="1" customWidth="1"/>
    <col min="9" max="9" width="10.25390625" style="0" hidden="1" customWidth="1"/>
    <col min="10" max="13" width="0" style="0" hidden="1" customWidth="1"/>
  </cols>
  <sheetData>
    <row r="1" spans="1:6" ht="15.75" customHeight="1">
      <c r="A1" s="23" t="s">
        <v>71</v>
      </c>
      <c r="B1" s="23"/>
      <c r="C1" s="23"/>
      <c r="D1" s="23"/>
      <c r="E1" s="23"/>
      <c r="F1" s="23"/>
    </row>
    <row r="2" spans="1:6" ht="15.75">
      <c r="A2" s="23" t="s">
        <v>65</v>
      </c>
      <c r="B2" s="23"/>
      <c r="C2" s="23"/>
      <c r="D2" s="23"/>
      <c r="E2" s="23"/>
      <c r="F2" s="23"/>
    </row>
    <row r="3" spans="1:6" ht="15.75">
      <c r="A3" s="23" t="s">
        <v>77</v>
      </c>
      <c r="B3" s="23"/>
      <c r="C3" s="23"/>
      <c r="D3" s="23"/>
      <c r="E3" s="23"/>
      <c r="F3" s="23"/>
    </row>
    <row r="5" ht="18.75" customHeight="1"/>
    <row r="6" spans="1:6" ht="18.75">
      <c r="A6" s="24"/>
      <c r="B6" s="24"/>
      <c r="C6" s="24"/>
      <c r="D6" s="24"/>
      <c r="E6" s="24"/>
      <c r="F6" s="24"/>
    </row>
    <row r="7" spans="1:6" ht="18.75">
      <c r="A7" s="24" t="s">
        <v>72</v>
      </c>
      <c r="B7" s="24"/>
      <c r="C7" s="24"/>
      <c r="D7" s="24"/>
      <c r="E7" s="24"/>
      <c r="F7" s="24"/>
    </row>
    <row r="8" spans="1:6" s="8" customFormat="1" ht="15.75" customHeight="1">
      <c r="A8" s="25" t="s">
        <v>73</v>
      </c>
      <c r="B8" s="25"/>
      <c r="C8" s="25"/>
      <c r="D8" s="25"/>
      <c r="E8" s="25"/>
      <c r="F8" s="25"/>
    </row>
    <row r="9" ht="0.75" customHeight="1"/>
    <row r="12" spans="1:9" ht="12.75" customHeight="1">
      <c r="A12" s="26" t="s">
        <v>59</v>
      </c>
      <c r="B12" s="27" t="s">
        <v>60</v>
      </c>
      <c r="C12" s="27" t="s">
        <v>61</v>
      </c>
      <c r="D12" s="28" t="s">
        <v>74</v>
      </c>
      <c r="E12" s="28" t="s">
        <v>75</v>
      </c>
      <c r="F12" s="28" t="s">
        <v>76</v>
      </c>
      <c r="I12" s="19">
        <v>43364</v>
      </c>
    </row>
    <row r="13" spans="1:6" ht="84" customHeight="1">
      <c r="A13" s="26"/>
      <c r="B13" s="27"/>
      <c r="C13" s="27"/>
      <c r="D13" s="29"/>
      <c r="E13" s="29"/>
      <c r="F13" s="29"/>
    </row>
    <row r="14" spans="1:6" ht="12.75">
      <c r="A14" s="1">
        <v>1</v>
      </c>
      <c r="B14" s="5" t="s">
        <v>62</v>
      </c>
      <c r="C14" s="5" t="s">
        <v>63</v>
      </c>
      <c r="D14" s="5" t="s">
        <v>64</v>
      </c>
      <c r="E14" s="5" t="s">
        <v>64</v>
      </c>
      <c r="F14" s="5" t="s">
        <v>64</v>
      </c>
    </row>
    <row r="15" spans="1:7" ht="14.25">
      <c r="A15" s="15" t="s">
        <v>66</v>
      </c>
      <c r="B15" s="5" t="s">
        <v>0</v>
      </c>
      <c r="C15" s="5" t="s">
        <v>0</v>
      </c>
      <c r="D15" s="9">
        <f>D16+D24+D27+D30+D36+D38+D40+D47+D50+D55+D58+D60</f>
        <v>277241.37</v>
      </c>
      <c r="E15" s="9">
        <f>E16+E24+E27+E30+E36+E38+E40+E47+E50+E55+E58+E60</f>
        <v>275129.23</v>
      </c>
      <c r="F15" s="20">
        <f>SUM(E15/D15)*100</f>
        <v>99.23815843212721</v>
      </c>
      <c r="G15">
        <v>100</v>
      </c>
    </row>
    <row r="16" spans="1:8" ht="14.25">
      <c r="A16" s="16" t="s">
        <v>1</v>
      </c>
      <c r="B16" s="6" t="s">
        <v>2</v>
      </c>
      <c r="C16" s="6" t="s">
        <v>0</v>
      </c>
      <c r="D16" s="11">
        <f>D17+D18+D19+D20+D21+D22+D23</f>
        <v>31010.57</v>
      </c>
      <c r="E16" s="11">
        <f>E17+E18+E19+E20+E21+E22+E23</f>
        <v>30578.410000000003</v>
      </c>
      <c r="F16" s="21">
        <f aca="true" t="shared" si="0" ref="F16:F63">SUM(E16/D16)*100</f>
        <v>98.60641065288385</v>
      </c>
      <c r="G16" s="10">
        <f>SUM(F16*G15/F15)</f>
        <v>99.36340235527906</v>
      </c>
      <c r="H16" s="10"/>
    </row>
    <row r="17" spans="1:13" ht="25.5">
      <c r="A17" s="13" t="s">
        <v>3</v>
      </c>
      <c r="B17" s="7" t="s">
        <v>2</v>
      </c>
      <c r="C17" s="7" t="s">
        <v>4</v>
      </c>
      <c r="D17" s="12">
        <v>1023.2</v>
      </c>
      <c r="E17" s="12">
        <v>1023.2</v>
      </c>
      <c r="F17" s="22">
        <f t="shared" si="0"/>
        <v>100</v>
      </c>
      <c r="G17" s="10">
        <f>SUM(F17*G15/F15)</f>
        <v>100.76769015055217</v>
      </c>
      <c r="M17">
        <v>34</v>
      </c>
    </row>
    <row r="18" spans="1:13" ht="25.5">
      <c r="A18" s="13" t="s">
        <v>5</v>
      </c>
      <c r="B18" s="7" t="s">
        <v>2</v>
      </c>
      <c r="C18" s="7" t="s">
        <v>6</v>
      </c>
      <c r="D18" s="12">
        <v>707.29</v>
      </c>
      <c r="E18" s="12">
        <v>707.29</v>
      </c>
      <c r="F18" s="22">
        <f t="shared" si="0"/>
        <v>100</v>
      </c>
      <c r="G18" s="10">
        <f>SUM(F18*G15/F15)</f>
        <v>100.76769015055217</v>
      </c>
      <c r="I18">
        <v>60</v>
      </c>
      <c r="M18">
        <v>12.99</v>
      </c>
    </row>
    <row r="19" spans="1:13" ht="38.25">
      <c r="A19" s="13" t="s">
        <v>7</v>
      </c>
      <c r="B19" s="7" t="s">
        <v>2</v>
      </c>
      <c r="C19" s="7" t="s">
        <v>8</v>
      </c>
      <c r="D19" s="12">
        <v>20056.7</v>
      </c>
      <c r="E19" s="12">
        <v>19699.37</v>
      </c>
      <c r="F19" s="22">
        <f t="shared" si="0"/>
        <v>98.21840083363664</v>
      </c>
      <c r="G19" s="10">
        <f>SUM(F19*G15/F15)</f>
        <v>98.97241382286632</v>
      </c>
      <c r="H19">
        <v>10.74</v>
      </c>
      <c r="I19">
        <v>27.1</v>
      </c>
      <c r="J19">
        <v>-32.03</v>
      </c>
      <c r="M19">
        <v>392.85</v>
      </c>
    </row>
    <row r="20" spans="1:7" ht="12.75">
      <c r="A20" s="13" t="s">
        <v>9</v>
      </c>
      <c r="B20" s="7" t="s">
        <v>2</v>
      </c>
      <c r="C20" s="7" t="s">
        <v>10</v>
      </c>
      <c r="D20" s="12">
        <v>6</v>
      </c>
      <c r="E20" s="12">
        <v>6</v>
      </c>
      <c r="F20" s="22">
        <f t="shared" si="0"/>
        <v>100</v>
      </c>
      <c r="G20" s="10">
        <f>SUM(F20*G15/F15)</f>
        <v>100.76769015055217</v>
      </c>
    </row>
    <row r="21" spans="1:13" ht="25.5">
      <c r="A21" s="13" t="s">
        <v>11</v>
      </c>
      <c r="B21" s="7" t="s">
        <v>2</v>
      </c>
      <c r="C21" s="7" t="s">
        <v>12</v>
      </c>
      <c r="D21" s="12">
        <v>5412.8</v>
      </c>
      <c r="E21" s="12">
        <v>5409.76</v>
      </c>
      <c r="F21" s="22">
        <f t="shared" si="0"/>
        <v>99.9438368312149</v>
      </c>
      <c r="G21" s="10">
        <f>SUM(F21*G15/F15)</f>
        <v>100.71109582265207</v>
      </c>
      <c r="M21">
        <v>49</v>
      </c>
    </row>
    <row r="22" spans="1:13" ht="12.75" hidden="1">
      <c r="A22" s="13" t="s">
        <v>13</v>
      </c>
      <c r="B22" s="7" t="s">
        <v>2</v>
      </c>
      <c r="C22" s="7" t="s">
        <v>14</v>
      </c>
      <c r="D22" s="12">
        <v>0</v>
      </c>
      <c r="E22" s="12">
        <v>0</v>
      </c>
      <c r="F22" s="22" t="e">
        <f t="shared" si="0"/>
        <v>#DIV/0!</v>
      </c>
      <c r="G22" s="10" t="e">
        <f>SUM(F22*G15/F15)</f>
        <v>#DIV/0!</v>
      </c>
      <c r="M22">
        <v>-100</v>
      </c>
    </row>
    <row r="23" spans="1:13" ht="12.75">
      <c r="A23" s="13" t="s">
        <v>15</v>
      </c>
      <c r="B23" s="7" t="s">
        <v>2</v>
      </c>
      <c r="C23" s="7" t="s">
        <v>16</v>
      </c>
      <c r="D23" s="12">
        <v>3804.58</v>
      </c>
      <c r="E23" s="12">
        <v>3732.79</v>
      </c>
      <c r="F23" s="22">
        <f t="shared" si="0"/>
        <v>98.1130637284536</v>
      </c>
      <c r="G23" s="10">
        <f>SUM(F23*G15/F15)</f>
        <v>98.86626805510191</v>
      </c>
      <c r="H23">
        <v>-892.7</v>
      </c>
      <c r="I23">
        <v>17.9</v>
      </c>
      <c r="J23">
        <v>-23.97</v>
      </c>
      <c r="M23">
        <v>-92.95</v>
      </c>
    </row>
    <row r="24" spans="1:7" ht="14.25">
      <c r="A24" s="16" t="s">
        <v>17</v>
      </c>
      <c r="B24" s="6" t="s">
        <v>4</v>
      </c>
      <c r="C24" s="6" t="s">
        <v>0</v>
      </c>
      <c r="D24" s="11">
        <f>D25+D26</f>
        <v>436.4</v>
      </c>
      <c r="E24" s="11">
        <f>E25+E26</f>
        <v>427.78</v>
      </c>
      <c r="F24" s="21">
        <f t="shared" si="0"/>
        <v>98.02474793767186</v>
      </c>
      <c r="G24" s="10">
        <f>SUM(F24*G15/F15)</f>
        <v>98.77727427269295</v>
      </c>
    </row>
    <row r="25" spans="1:7" ht="12.75">
      <c r="A25" s="13" t="s">
        <v>18</v>
      </c>
      <c r="B25" s="7" t="s">
        <v>4</v>
      </c>
      <c r="C25" s="7" t="s">
        <v>6</v>
      </c>
      <c r="D25" s="12">
        <v>413.4</v>
      </c>
      <c r="E25" s="12">
        <v>413.4</v>
      </c>
      <c r="F25" s="22">
        <f t="shared" si="0"/>
        <v>100</v>
      </c>
      <c r="G25" s="10">
        <f>SUM(F25*G15/F15)</f>
        <v>100.76769015055217</v>
      </c>
    </row>
    <row r="26" spans="1:7" ht="12.75">
      <c r="A26" s="13" t="s">
        <v>19</v>
      </c>
      <c r="B26" s="7" t="s">
        <v>4</v>
      </c>
      <c r="C26" s="7" t="s">
        <v>8</v>
      </c>
      <c r="D26" s="12">
        <v>23</v>
      </c>
      <c r="E26" s="12">
        <v>14.38</v>
      </c>
      <c r="F26" s="22">
        <f t="shared" si="0"/>
        <v>62.52173913043478</v>
      </c>
      <c r="G26" s="10">
        <f>SUM(F26*G15/F15)</f>
        <v>63.001712363693045</v>
      </c>
    </row>
    <row r="27" spans="1:7" ht="14.25">
      <c r="A27" s="16" t="s">
        <v>20</v>
      </c>
      <c r="B27" s="6" t="s">
        <v>6</v>
      </c>
      <c r="C27" s="6" t="s">
        <v>0</v>
      </c>
      <c r="D27" s="11">
        <f>D28+D29</f>
        <v>1091.41</v>
      </c>
      <c r="E27" s="11">
        <f>E28+E29</f>
        <v>1067.98</v>
      </c>
      <c r="F27" s="21">
        <f t="shared" si="0"/>
        <v>97.85323572259736</v>
      </c>
      <c r="G27" s="10">
        <f>SUM(F27*G15/F15)</f>
        <v>98.60444537523634</v>
      </c>
    </row>
    <row r="28" spans="1:13" ht="25.5">
      <c r="A28" s="13" t="s">
        <v>21</v>
      </c>
      <c r="B28" s="7" t="s">
        <v>6</v>
      </c>
      <c r="C28" s="7" t="s">
        <v>22</v>
      </c>
      <c r="D28" s="12">
        <v>1041.41</v>
      </c>
      <c r="E28" s="12">
        <v>1037.88</v>
      </c>
      <c r="F28" s="22">
        <f t="shared" si="0"/>
        <v>99.66103647938851</v>
      </c>
      <c r="G28" s="10">
        <f>SUM(F28*G15/F15)</f>
        <v>100.42612444037898</v>
      </c>
      <c r="I28">
        <v>5</v>
      </c>
      <c r="J28">
        <v>-17.48</v>
      </c>
      <c r="M28">
        <v>5</v>
      </c>
    </row>
    <row r="29" spans="1:13" ht="25.5">
      <c r="A29" s="13" t="s">
        <v>23</v>
      </c>
      <c r="B29" s="7" t="s">
        <v>6</v>
      </c>
      <c r="C29" s="7" t="s">
        <v>24</v>
      </c>
      <c r="D29" s="12">
        <v>50</v>
      </c>
      <c r="E29" s="12">
        <v>30.1</v>
      </c>
      <c r="F29" s="22">
        <f t="shared" si="0"/>
        <v>60.199999999999996</v>
      </c>
      <c r="G29" s="10">
        <f>SUM(F29*G15/F15)</f>
        <v>60.6621494706324</v>
      </c>
      <c r="M29">
        <v>-1.5</v>
      </c>
    </row>
    <row r="30" spans="1:7" ht="14.25">
      <c r="A30" s="16" t="s">
        <v>25</v>
      </c>
      <c r="B30" s="6" t="s">
        <v>8</v>
      </c>
      <c r="C30" s="6" t="s">
        <v>0</v>
      </c>
      <c r="D30" s="11">
        <f>D32+D33+D34+D35+D31</f>
        <v>50868.6</v>
      </c>
      <c r="E30" s="11">
        <f>E32+E33+E34+E35+E31</f>
        <v>50183.619999999995</v>
      </c>
      <c r="F30" s="21">
        <f t="shared" si="0"/>
        <v>98.6534325694043</v>
      </c>
      <c r="G30" s="10">
        <f>SUM(F30*G15/F15)</f>
        <v>99.41078525442124</v>
      </c>
    </row>
    <row r="31" spans="1:8" ht="15">
      <c r="A31" s="18" t="s">
        <v>69</v>
      </c>
      <c r="B31" s="7" t="s">
        <v>8</v>
      </c>
      <c r="C31" s="7" t="s">
        <v>2</v>
      </c>
      <c r="D31" s="12">
        <v>7</v>
      </c>
      <c r="E31" s="12">
        <v>6.5</v>
      </c>
      <c r="F31" s="22">
        <f t="shared" si="0"/>
        <v>92.85714285714286</v>
      </c>
      <c r="G31" s="10"/>
      <c r="H31">
        <v>2</v>
      </c>
    </row>
    <row r="32" spans="1:13" ht="12.75">
      <c r="A32" s="13" t="s">
        <v>26</v>
      </c>
      <c r="B32" s="7" t="s">
        <v>8</v>
      </c>
      <c r="C32" s="7" t="s">
        <v>10</v>
      </c>
      <c r="D32" s="12">
        <v>27432.56</v>
      </c>
      <c r="E32" s="12">
        <v>27358.03</v>
      </c>
      <c r="F32" s="22">
        <f t="shared" si="0"/>
        <v>99.72831554911389</v>
      </c>
      <c r="G32" s="10">
        <f>SUM(F32*G15/F15)</f>
        <v>100.49392000489601</v>
      </c>
      <c r="H32">
        <v>-2157.49</v>
      </c>
      <c r="M32">
        <v>187.22</v>
      </c>
    </row>
    <row r="33" spans="1:7" ht="12.75">
      <c r="A33" s="13" t="s">
        <v>27</v>
      </c>
      <c r="B33" s="7" t="s">
        <v>8</v>
      </c>
      <c r="C33" s="7" t="s">
        <v>28</v>
      </c>
      <c r="D33" s="12">
        <v>600</v>
      </c>
      <c r="E33" s="12">
        <v>600</v>
      </c>
      <c r="F33" s="22">
        <f t="shared" si="0"/>
        <v>100</v>
      </c>
      <c r="G33" s="10">
        <f>SUM(F33*G15/F15)</f>
        <v>100.76769015055217</v>
      </c>
    </row>
    <row r="34" spans="1:13" ht="12.75">
      <c r="A34" s="13" t="s">
        <v>29</v>
      </c>
      <c r="B34" s="7" t="s">
        <v>8</v>
      </c>
      <c r="C34" s="7" t="s">
        <v>22</v>
      </c>
      <c r="D34" s="12">
        <v>22395.94</v>
      </c>
      <c r="E34" s="12">
        <v>21797.14</v>
      </c>
      <c r="F34" s="22">
        <f t="shared" si="0"/>
        <v>97.32630110636124</v>
      </c>
      <c r="G34" s="10">
        <f>SUM(F34*G15/F15)</f>
        <v>98.07346553385152</v>
      </c>
      <c r="M34">
        <v>-10</v>
      </c>
    </row>
    <row r="35" spans="1:8" ht="12.75">
      <c r="A35" s="13" t="s">
        <v>30</v>
      </c>
      <c r="B35" s="7" t="s">
        <v>8</v>
      </c>
      <c r="C35" s="7" t="s">
        <v>31</v>
      </c>
      <c r="D35" s="12">
        <v>433.1</v>
      </c>
      <c r="E35" s="12">
        <v>421.95</v>
      </c>
      <c r="F35" s="22">
        <f t="shared" si="0"/>
        <v>97.4255368275225</v>
      </c>
      <c r="G35" s="10">
        <f>SUM(F35*G15/F15)</f>
        <v>98.17346307786997</v>
      </c>
      <c r="H35">
        <v>192</v>
      </c>
    </row>
    <row r="36" spans="1:7" ht="14.25" hidden="1">
      <c r="A36" s="16" t="s">
        <v>32</v>
      </c>
      <c r="B36" s="6" t="s">
        <v>10</v>
      </c>
      <c r="C36" s="6" t="s">
        <v>0</v>
      </c>
      <c r="D36" s="11">
        <f>D37</f>
        <v>0</v>
      </c>
      <c r="E36" s="11">
        <f>E37</f>
        <v>0</v>
      </c>
      <c r="F36" s="21" t="e">
        <f t="shared" si="0"/>
        <v>#DIV/0!</v>
      </c>
      <c r="G36" s="10" t="e">
        <f>SUM(F36*G15/F15)</f>
        <v>#DIV/0!</v>
      </c>
    </row>
    <row r="37" spans="1:13" ht="12.75" hidden="1">
      <c r="A37" s="13" t="s">
        <v>33</v>
      </c>
      <c r="B37" s="7" t="s">
        <v>10</v>
      </c>
      <c r="C37" s="7" t="s">
        <v>6</v>
      </c>
      <c r="D37" s="12">
        <v>0</v>
      </c>
      <c r="E37" s="12">
        <v>0</v>
      </c>
      <c r="F37" s="22" t="e">
        <f t="shared" si="0"/>
        <v>#DIV/0!</v>
      </c>
      <c r="G37" s="10" t="e">
        <f>SUM(F37*G15/F15)</f>
        <v>#DIV/0!</v>
      </c>
      <c r="M37">
        <v>-4275.4</v>
      </c>
    </row>
    <row r="38" spans="1:7" ht="14.25">
      <c r="A38" s="16" t="s">
        <v>34</v>
      </c>
      <c r="B38" s="6" t="s">
        <v>12</v>
      </c>
      <c r="C38" s="6" t="s">
        <v>0</v>
      </c>
      <c r="D38" s="11">
        <f>D39</f>
        <v>98.26</v>
      </c>
      <c r="E38" s="11">
        <f>E39</f>
        <v>98.26</v>
      </c>
      <c r="F38" s="21">
        <f t="shared" si="0"/>
        <v>100</v>
      </c>
      <c r="G38" s="10">
        <f>SUM(F38*G15/F15)</f>
        <v>100.76769015055217</v>
      </c>
    </row>
    <row r="39" spans="1:13" ht="12.75">
      <c r="A39" s="13" t="s">
        <v>67</v>
      </c>
      <c r="B39" s="7" t="s">
        <v>12</v>
      </c>
      <c r="C39" s="7" t="s">
        <v>2</v>
      </c>
      <c r="D39" s="12">
        <v>98.26</v>
      </c>
      <c r="E39" s="12">
        <v>98.26</v>
      </c>
      <c r="F39" s="22">
        <f t="shared" si="0"/>
        <v>100</v>
      </c>
      <c r="G39" s="10">
        <f>SUM(F39*G15/F15)</f>
        <v>100.76769015055217</v>
      </c>
      <c r="M39">
        <v>-1.74</v>
      </c>
    </row>
    <row r="40" spans="1:7" ht="14.25">
      <c r="A40" s="16" t="s">
        <v>35</v>
      </c>
      <c r="B40" s="6" t="s">
        <v>36</v>
      </c>
      <c r="C40" s="6" t="s">
        <v>0</v>
      </c>
      <c r="D40" s="11">
        <f>D41+D42+D43+D45+D46+D44</f>
        <v>132607.88</v>
      </c>
      <c r="E40" s="11">
        <f>E41+E42+E43+E45+E46+E44</f>
        <v>131798.33000000002</v>
      </c>
      <c r="F40" s="21">
        <f t="shared" si="0"/>
        <v>99.38951591715364</v>
      </c>
      <c r="G40" s="10">
        <f>SUM(F40*G15/F15)</f>
        <v>100.1525194415311</v>
      </c>
    </row>
    <row r="41" spans="1:13" ht="12.75">
      <c r="A41" s="13" t="s">
        <v>37</v>
      </c>
      <c r="B41" s="7" t="s">
        <v>36</v>
      </c>
      <c r="C41" s="7" t="s">
        <v>2</v>
      </c>
      <c r="D41" s="12">
        <v>47112.27</v>
      </c>
      <c r="E41" s="12">
        <v>46607.68</v>
      </c>
      <c r="F41" s="22">
        <f t="shared" si="0"/>
        <v>98.9289626672627</v>
      </c>
      <c r="G41" s="10">
        <f>SUM(F41*G15/F15)</f>
        <v>99.6884305697027</v>
      </c>
      <c r="H41">
        <v>2494.95</v>
      </c>
      <c r="I41">
        <v>644.86</v>
      </c>
      <c r="J41">
        <v>135.47</v>
      </c>
      <c r="M41">
        <v>-597.5</v>
      </c>
    </row>
    <row r="42" spans="1:13" ht="12.75">
      <c r="A42" s="13" t="s">
        <v>38</v>
      </c>
      <c r="B42" s="7" t="s">
        <v>36</v>
      </c>
      <c r="C42" s="7" t="s">
        <v>4</v>
      </c>
      <c r="D42" s="12">
        <v>69031.57</v>
      </c>
      <c r="E42" s="12">
        <v>68816.79</v>
      </c>
      <c r="F42" s="22">
        <f t="shared" si="0"/>
        <v>99.6888669923051</v>
      </c>
      <c r="G42" s="10">
        <f>SUM(F42*G15/F15)</f>
        <v>100.45416860540207</v>
      </c>
      <c r="H42">
        <v>2591.19</v>
      </c>
      <c r="I42">
        <v>849.28</v>
      </c>
      <c r="J42">
        <v>180.97</v>
      </c>
      <c r="M42">
        <v>304.11</v>
      </c>
    </row>
    <row r="43" spans="1:13" ht="12.75">
      <c r="A43" s="13" t="s">
        <v>39</v>
      </c>
      <c r="B43" s="7" t="s">
        <v>36</v>
      </c>
      <c r="C43" s="7" t="s">
        <v>6</v>
      </c>
      <c r="D43" s="12">
        <v>10201.04</v>
      </c>
      <c r="E43" s="12">
        <v>10116.88</v>
      </c>
      <c r="F43" s="22">
        <f t="shared" si="0"/>
        <v>99.17498607985067</v>
      </c>
      <c r="G43" s="10">
        <f>SUM(F43*G15/F15)</f>
        <v>99.93634267979718</v>
      </c>
      <c r="H43">
        <v>-483.97</v>
      </c>
      <c r="I43">
        <v>96</v>
      </c>
      <c r="J43">
        <v>-60.43</v>
      </c>
      <c r="M43">
        <v>340.5</v>
      </c>
    </row>
    <row r="44" spans="1:13" ht="12.75">
      <c r="A44" s="13" t="s">
        <v>68</v>
      </c>
      <c r="B44" s="7" t="s">
        <v>36</v>
      </c>
      <c r="C44" s="7" t="s">
        <v>10</v>
      </c>
      <c r="D44" s="12">
        <v>10.35</v>
      </c>
      <c r="E44" s="12">
        <v>10.35</v>
      </c>
      <c r="F44" s="22">
        <f t="shared" si="0"/>
        <v>100</v>
      </c>
      <c r="G44" s="10"/>
      <c r="I44">
        <v>-17</v>
      </c>
      <c r="M44">
        <v>-0.06</v>
      </c>
    </row>
    <row r="45" spans="1:13" ht="12.75">
      <c r="A45" s="13" t="s">
        <v>40</v>
      </c>
      <c r="B45" s="7" t="s">
        <v>36</v>
      </c>
      <c r="C45" s="7" t="s">
        <v>36</v>
      </c>
      <c r="D45" s="12">
        <v>649.08</v>
      </c>
      <c r="E45" s="12">
        <v>649.07</v>
      </c>
      <c r="F45" s="22">
        <f t="shared" si="0"/>
        <v>99.99845935786036</v>
      </c>
      <c r="G45" s="10">
        <f>SUM(F45*G15/F15)</f>
        <v>100.76613768105456</v>
      </c>
      <c r="M45">
        <v>-32</v>
      </c>
    </row>
    <row r="46" spans="1:13" ht="12.75">
      <c r="A46" s="13" t="s">
        <v>41</v>
      </c>
      <c r="B46" s="7" t="s">
        <v>36</v>
      </c>
      <c r="C46" s="7" t="s">
        <v>22</v>
      </c>
      <c r="D46" s="12">
        <v>5603.57</v>
      </c>
      <c r="E46" s="12">
        <v>5597.56</v>
      </c>
      <c r="F46" s="22">
        <f t="shared" si="0"/>
        <v>99.89274694525099</v>
      </c>
      <c r="G46" s="10">
        <f>SUM(F46*G15/F15)</f>
        <v>100.65961372466568</v>
      </c>
      <c r="H46">
        <v>-1339.2</v>
      </c>
      <c r="I46">
        <v>272.57</v>
      </c>
      <c r="J46">
        <v>16.28</v>
      </c>
      <c r="M46">
        <v>263.45</v>
      </c>
    </row>
    <row r="47" spans="1:7" ht="14.25">
      <c r="A47" s="16" t="s">
        <v>42</v>
      </c>
      <c r="B47" s="6" t="s">
        <v>28</v>
      </c>
      <c r="C47" s="6" t="s">
        <v>0</v>
      </c>
      <c r="D47" s="11">
        <f>D48+D49</f>
        <v>13787.5</v>
      </c>
      <c r="E47" s="11">
        <f>E48+E49</f>
        <v>13635.91</v>
      </c>
      <c r="F47" s="21">
        <f t="shared" si="0"/>
        <v>98.90052583862195</v>
      </c>
      <c r="G47" s="10">
        <f>SUM(F47*G15/F15)</f>
        <v>99.65977543432935</v>
      </c>
    </row>
    <row r="48" spans="1:13" ht="12.75">
      <c r="A48" s="13" t="s">
        <v>43</v>
      </c>
      <c r="B48" s="7" t="s">
        <v>28</v>
      </c>
      <c r="C48" s="7" t="s">
        <v>2</v>
      </c>
      <c r="D48" s="12">
        <v>11250.41</v>
      </c>
      <c r="E48" s="12">
        <v>11098.84</v>
      </c>
      <c r="F48" s="22">
        <f t="shared" si="0"/>
        <v>98.65276021051677</v>
      </c>
      <c r="G48" s="10">
        <f>SUM(F48*G15/F15)</f>
        <v>99.41010773390076</v>
      </c>
      <c r="H48">
        <v>53.6</v>
      </c>
      <c r="I48">
        <v>-224</v>
      </c>
      <c r="J48">
        <v>-95.13</v>
      </c>
      <c r="M48">
        <v>287.41</v>
      </c>
    </row>
    <row r="49" spans="1:13" ht="12.75">
      <c r="A49" s="13" t="s">
        <v>44</v>
      </c>
      <c r="B49" s="7" t="s">
        <v>28</v>
      </c>
      <c r="C49" s="7" t="s">
        <v>8</v>
      </c>
      <c r="D49" s="12">
        <v>2537.09</v>
      </c>
      <c r="E49" s="12">
        <v>2537.07</v>
      </c>
      <c r="F49" s="22">
        <f t="shared" si="0"/>
        <v>99.9992116952887</v>
      </c>
      <c r="G49" s="10">
        <f>SUM(F49*G15/F15)</f>
        <v>100.76689579410322</v>
      </c>
      <c r="H49">
        <v>100</v>
      </c>
      <c r="I49">
        <v>231</v>
      </c>
      <c r="J49">
        <v>13.55</v>
      </c>
      <c r="M49">
        <v>71.84</v>
      </c>
    </row>
    <row r="50" spans="1:7" ht="14.25">
      <c r="A50" s="16" t="s">
        <v>45</v>
      </c>
      <c r="B50" s="6" t="s">
        <v>46</v>
      </c>
      <c r="C50" s="6" t="s">
        <v>0</v>
      </c>
      <c r="D50" s="11">
        <f>D51+D52+D53+D54</f>
        <v>17212.8</v>
      </c>
      <c r="E50" s="11">
        <f>E51+E52+E53+E54</f>
        <v>17212.05</v>
      </c>
      <c r="F50" s="21">
        <f t="shared" si="0"/>
        <v>99.99564277746794</v>
      </c>
      <c r="G50" s="10">
        <f>SUM(F50*G15/F15)</f>
        <v>100.76329947805188</v>
      </c>
    </row>
    <row r="51" spans="1:13" ht="12.75">
      <c r="A51" s="13" t="s">
        <v>47</v>
      </c>
      <c r="B51" s="7" t="s">
        <v>46</v>
      </c>
      <c r="C51" s="7" t="s">
        <v>2</v>
      </c>
      <c r="D51" s="12">
        <v>1309.7</v>
      </c>
      <c r="E51" s="12">
        <v>1309.06</v>
      </c>
      <c r="F51" s="22">
        <f t="shared" si="0"/>
        <v>99.95113384744597</v>
      </c>
      <c r="G51" s="10">
        <f>SUM(F51*G15/F15)</f>
        <v>100.71844885735804</v>
      </c>
      <c r="H51">
        <v>25.7</v>
      </c>
      <c r="I51">
        <v>200</v>
      </c>
      <c r="J51">
        <v>220</v>
      </c>
      <c r="M51">
        <v>105</v>
      </c>
    </row>
    <row r="52" spans="1:13" ht="12.75">
      <c r="A52" s="13" t="s">
        <v>48</v>
      </c>
      <c r="B52" s="7" t="s">
        <v>46</v>
      </c>
      <c r="C52" s="7" t="s">
        <v>6</v>
      </c>
      <c r="D52" s="12">
        <v>1790</v>
      </c>
      <c r="E52" s="12">
        <v>1790</v>
      </c>
      <c r="F52" s="22">
        <f t="shared" si="0"/>
        <v>100</v>
      </c>
      <c r="G52" s="10">
        <f>SUM(F52*G15/F15)</f>
        <v>100.76769015055217</v>
      </c>
      <c r="H52">
        <v>10</v>
      </c>
      <c r="M52">
        <v>-473</v>
      </c>
    </row>
    <row r="53" spans="1:13" ht="12.75">
      <c r="A53" s="13" t="s">
        <v>49</v>
      </c>
      <c r="B53" s="7" t="s">
        <v>46</v>
      </c>
      <c r="C53" s="7" t="s">
        <v>8</v>
      </c>
      <c r="D53" s="12">
        <v>14044.1</v>
      </c>
      <c r="E53" s="12">
        <v>14043.99</v>
      </c>
      <c r="F53" s="22">
        <f t="shared" si="0"/>
        <v>99.99921675294252</v>
      </c>
      <c r="G53" s="10">
        <f>SUM(F53*G15/F15)</f>
        <v>100.76690089058417</v>
      </c>
      <c r="M53">
        <v>-283.2</v>
      </c>
    </row>
    <row r="54" spans="1:13" ht="12.75">
      <c r="A54" s="13" t="s">
        <v>50</v>
      </c>
      <c r="B54" s="7" t="s">
        <v>46</v>
      </c>
      <c r="C54" s="7" t="s">
        <v>12</v>
      </c>
      <c r="D54" s="12">
        <v>69</v>
      </c>
      <c r="E54" s="12">
        <v>69</v>
      </c>
      <c r="F54" s="22">
        <f t="shared" si="0"/>
        <v>100</v>
      </c>
      <c r="G54" s="10">
        <f>SUM(F54*G15/F15)</f>
        <v>100.76769015055217</v>
      </c>
      <c r="I54">
        <v>-3</v>
      </c>
      <c r="J54">
        <v>-12</v>
      </c>
      <c r="M54">
        <v>-6</v>
      </c>
    </row>
    <row r="55" spans="1:7" ht="14.25">
      <c r="A55" s="16" t="s">
        <v>51</v>
      </c>
      <c r="B55" s="6" t="s">
        <v>14</v>
      </c>
      <c r="C55" s="6" t="s">
        <v>0</v>
      </c>
      <c r="D55" s="11">
        <f>D57+D56</f>
        <v>8433.03</v>
      </c>
      <c r="E55" s="11">
        <f>E57+E56</f>
        <v>8432.02</v>
      </c>
      <c r="F55" s="21">
        <f t="shared" si="0"/>
        <v>99.98802328463198</v>
      </c>
      <c r="G55" s="10">
        <f>SUM(F55*G15/F15)</f>
        <v>100.75562149111991</v>
      </c>
    </row>
    <row r="56" spans="1:13" ht="15">
      <c r="A56" s="17" t="s">
        <v>70</v>
      </c>
      <c r="B56" s="7" t="s">
        <v>14</v>
      </c>
      <c r="C56" s="7" t="s">
        <v>2</v>
      </c>
      <c r="D56" s="12">
        <v>8333.03</v>
      </c>
      <c r="E56" s="12">
        <v>8332.02</v>
      </c>
      <c r="F56" s="22">
        <f t="shared" si="0"/>
        <v>99.98787955881593</v>
      </c>
      <c r="G56" s="10"/>
      <c r="H56">
        <v>765.29</v>
      </c>
      <c r="I56">
        <v>-1292.71</v>
      </c>
      <c r="J56">
        <v>-97.23</v>
      </c>
      <c r="M56">
        <v>267.82</v>
      </c>
    </row>
    <row r="57" spans="1:7" ht="12.75">
      <c r="A57" s="13" t="s">
        <v>52</v>
      </c>
      <c r="B57" s="7" t="s">
        <v>14</v>
      </c>
      <c r="C57" s="7" t="s">
        <v>4</v>
      </c>
      <c r="D57" s="12">
        <v>100</v>
      </c>
      <c r="E57" s="12">
        <v>100</v>
      </c>
      <c r="F57" s="22">
        <f t="shared" si="0"/>
        <v>100</v>
      </c>
      <c r="G57" s="10">
        <f>SUM(F57*G15/F15)</f>
        <v>100.76769015055217</v>
      </c>
    </row>
    <row r="58" spans="1:7" ht="14.25">
      <c r="A58" s="16" t="s">
        <v>53</v>
      </c>
      <c r="B58" s="6" t="s">
        <v>16</v>
      </c>
      <c r="C58" s="6" t="s">
        <v>0</v>
      </c>
      <c r="D58" s="11">
        <f>D59</f>
        <v>805.89</v>
      </c>
      <c r="E58" s="11">
        <f>E59</f>
        <v>805.85</v>
      </c>
      <c r="F58" s="21">
        <f t="shared" si="0"/>
        <v>99.99503654344886</v>
      </c>
      <c r="G58" s="10">
        <f>SUM(F58*G15/F15)</f>
        <v>100.76268859003396</v>
      </c>
    </row>
    <row r="59" spans="1:13" ht="12.75">
      <c r="A59" s="13" t="s">
        <v>54</v>
      </c>
      <c r="B59" s="7" t="s">
        <v>16</v>
      </c>
      <c r="C59" s="7" t="s">
        <v>2</v>
      </c>
      <c r="D59" s="12">
        <v>805.89</v>
      </c>
      <c r="E59" s="12">
        <v>805.85</v>
      </c>
      <c r="F59" s="22">
        <f t="shared" si="0"/>
        <v>99.99503654344886</v>
      </c>
      <c r="G59" s="10">
        <f>SUM(G15/F15)</f>
        <v>1.0076769015055216</v>
      </c>
      <c r="M59">
        <v>-9.1</v>
      </c>
    </row>
    <row r="60" spans="1:7" ht="28.5">
      <c r="A60" s="16" t="s">
        <v>55</v>
      </c>
      <c r="B60" s="6" t="s">
        <v>24</v>
      </c>
      <c r="C60" s="6" t="s">
        <v>0</v>
      </c>
      <c r="D60" s="11">
        <f>D61+D62+D63</f>
        <v>20889.03</v>
      </c>
      <c r="E60" s="11">
        <f>E61+E62+E63</f>
        <v>20889.02</v>
      </c>
      <c r="F60" s="21">
        <f t="shared" si="0"/>
        <v>99.99995212798297</v>
      </c>
      <c r="G60" s="10">
        <f>SUM(F60*G15/F15)</f>
        <v>100.76764191102636</v>
      </c>
    </row>
    <row r="61" spans="1:7" ht="25.5">
      <c r="A61" s="13" t="s">
        <v>56</v>
      </c>
      <c r="B61" s="7" t="s">
        <v>24</v>
      </c>
      <c r="C61" s="7" t="s">
        <v>2</v>
      </c>
      <c r="D61" s="12">
        <v>2580</v>
      </c>
      <c r="E61" s="12">
        <v>2580</v>
      </c>
      <c r="F61" s="22">
        <f t="shared" si="0"/>
        <v>100</v>
      </c>
      <c r="G61" s="10">
        <f>SUM(F61*G15/F15)</f>
        <v>100.76769015055217</v>
      </c>
    </row>
    <row r="62" spans="1:7" ht="12.75">
      <c r="A62" s="13" t="s">
        <v>57</v>
      </c>
      <c r="B62" s="7" t="s">
        <v>24</v>
      </c>
      <c r="C62" s="7" t="s">
        <v>4</v>
      </c>
      <c r="D62" s="12">
        <v>12323.9</v>
      </c>
      <c r="E62" s="12">
        <v>12323.9</v>
      </c>
      <c r="F62" s="22">
        <f t="shared" si="0"/>
        <v>100</v>
      </c>
      <c r="G62" s="10">
        <f>SUM(F62*G15/F15)</f>
        <v>100.76769015055217</v>
      </c>
    </row>
    <row r="63" spans="1:13" ht="12.75">
      <c r="A63" s="13" t="s">
        <v>58</v>
      </c>
      <c r="B63" s="7" t="s">
        <v>24</v>
      </c>
      <c r="C63" s="7" t="s">
        <v>6</v>
      </c>
      <c r="D63" s="12">
        <v>5985.13</v>
      </c>
      <c r="E63" s="12">
        <v>5985.12</v>
      </c>
      <c r="F63" s="22">
        <f t="shared" si="0"/>
        <v>99.99983291925155</v>
      </c>
      <c r="G63" s="10">
        <f>SUM(F63*G15/F15)</f>
        <v>100.76752178714126</v>
      </c>
      <c r="H63">
        <v>-87.46</v>
      </c>
      <c r="M63">
        <v>598</v>
      </c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</sheetData>
  <autoFilter ref="A14:F63"/>
  <mergeCells count="12">
    <mergeCell ref="A7:F7"/>
    <mergeCell ref="A8:F8"/>
    <mergeCell ref="A12:A13"/>
    <mergeCell ref="B12:B13"/>
    <mergeCell ref="C12:C13"/>
    <mergeCell ref="F12:F13"/>
    <mergeCell ref="E12:E13"/>
    <mergeCell ref="D12:D13"/>
    <mergeCell ref="A1:F1"/>
    <mergeCell ref="A2:F2"/>
    <mergeCell ref="A3:F3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Ирина</cp:lastModifiedBy>
  <cp:lastPrinted>2019-03-22T12:55:43Z</cp:lastPrinted>
  <dcterms:created xsi:type="dcterms:W3CDTF">2017-11-14T09:55:00Z</dcterms:created>
  <dcterms:modified xsi:type="dcterms:W3CDTF">2019-03-28T12:25:14Z</dcterms:modified>
  <cp:category/>
  <cp:version/>
  <cp:contentType/>
  <cp:contentStatus/>
</cp:coreProperties>
</file>