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3.25.112\бюджет\Дума\Дума 2026\Отчёт об исполнении за 2025 год\"/>
    </mc:Choice>
  </mc:AlternateContent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Лист1!$A$9:$D$657</definedName>
  </definedNames>
  <calcPr calcId="152511"/>
</workbook>
</file>

<file path=xl/calcChain.xml><?xml version="1.0" encoding="utf-8"?>
<calcChain xmlns="http://schemas.openxmlformats.org/spreadsheetml/2006/main">
  <c r="D251" i="1" l="1"/>
  <c r="E308" i="1"/>
  <c r="F308" i="1"/>
  <c r="G308" i="1"/>
  <c r="G165" i="1"/>
  <c r="G301" i="1"/>
  <c r="G556" i="1"/>
  <c r="G554" i="1"/>
  <c r="G566" i="1"/>
  <c r="G396" i="1"/>
  <c r="G180" i="1"/>
  <c r="H505" i="1"/>
  <c r="H506" i="1"/>
  <c r="H507" i="1"/>
  <c r="H509" i="1"/>
  <c r="H510" i="1"/>
  <c r="H512" i="1"/>
  <c r="H513" i="1"/>
  <c r="H514" i="1"/>
  <c r="H516" i="1"/>
  <c r="H518" i="1"/>
  <c r="H521" i="1"/>
  <c r="H523" i="1"/>
  <c r="H525" i="1"/>
  <c r="H528" i="1"/>
  <c r="H532" i="1"/>
  <c r="H534" i="1"/>
  <c r="H536" i="1"/>
  <c r="H538" i="1"/>
  <c r="H539" i="1"/>
  <c r="H540" i="1"/>
  <c r="H547" i="1"/>
  <c r="H548" i="1"/>
  <c r="H550" i="1"/>
  <c r="H553" i="1"/>
  <c r="H555" i="1"/>
  <c r="H557" i="1"/>
  <c r="H558" i="1"/>
  <c r="H560" i="1"/>
  <c r="H561" i="1"/>
  <c r="H563" i="1"/>
  <c r="H565" i="1"/>
  <c r="H567" i="1"/>
  <c r="H571" i="1"/>
  <c r="H573" i="1"/>
  <c r="H579" i="1"/>
  <c r="H581" i="1"/>
  <c r="H584" i="1"/>
  <c r="H586" i="1"/>
  <c r="H589" i="1"/>
  <c r="H592" i="1"/>
  <c r="H594" i="1"/>
  <c r="H595" i="1"/>
  <c r="H599" i="1"/>
  <c r="H603" i="1"/>
  <c r="H605" i="1"/>
  <c r="H608" i="1"/>
  <c r="H611" i="1"/>
  <c r="H612" i="1"/>
  <c r="H617" i="1"/>
  <c r="H619" i="1"/>
  <c r="H624" i="1"/>
  <c r="H627" i="1"/>
  <c r="H629" i="1"/>
  <c r="H638" i="1"/>
  <c r="H642" i="1"/>
  <c r="H643" i="1"/>
  <c r="H645" i="1"/>
  <c r="H647" i="1"/>
  <c r="H649" i="1"/>
  <c r="H652" i="1"/>
  <c r="H657" i="1"/>
  <c r="H15" i="1"/>
  <c r="H16" i="1"/>
  <c r="H18" i="1"/>
  <c r="H19" i="1"/>
  <c r="H21" i="1"/>
  <c r="H22" i="1"/>
  <c r="H26" i="1"/>
  <c r="H30" i="1"/>
  <c r="H32" i="1"/>
  <c r="H33" i="1"/>
  <c r="H34" i="1"/>
  <c r="H36" i="1"/>
  <c r="H37" i="1"/>
  <c r="H38" i="1"/>
  <c r="H40" i="1"/>
  <c r="H41" i="1"/>
  <c r="H42" i="1"/>
  <c r="H45" i="1"/>
  <c r="H47" i="1"/>
  <c r="H51" i="1"/>
  <c r="H54" i="1"/>
  <c r="H55" i="1"/>
  <c r="H57" i="1"/>
  <c r="H59" i="1"/>
  <c r="H60" i="1"/>
  <c r="H61" i="1"/>
  <c r="H63" i="1"/>
  <c r="H65" i="1"/>
  <c r="H66" i="1"/>
  <c r="H67" i="1"/>
  <c r="H69" i="1"/>
  <c r="H70" i="1"/>
  <c r="H72" i="1"/>
  <c r="H74" i="1"/>
  <c r="H76" i="1"/>
  <c r="H79" i="1"/>
  <c r="H81" i="1"/>
  <c r="H84" i="1"/>
  <c r="H86" i="1"/>
  <c r="H88" i="1"/>
  <c r="H90" i="1"/>
  <c r="H92" i="1"/>
  <c r="H94" i="1"/>
  <c r="H99" i="1"/>
  <c r="H100" i="1"/>
  <c r="H102" i="1"/>
  <c r="H103" i="1"/>
  <c r="H105" i="1"/>
  <c r="H106" i="1"/>
  <c r="H107" i="1"/>
  <c r="H109" i="1"/>
  <c r="H112" i="1"/>
  <c r="H114" i="1"/>
  <c r="H116" i="1"/>
  <c r="H119" i="1"/>
  <c r="H124" i="1"/>
  <c r="H128" i="1"/>
  <c r="H130" i="1"/>
  <c r="H132" i="1"/>
  <c r="H133" i="1"/>
  <c r="H137" i="1"/>
  <c r="H138" i="1"/>
  <c r="H139" i="1"/>
  <c r="H141" i="1"/>
  <c r="H143" i="1"/>
  <c r="H147" i="1"/>
  <c r="H151" i="1"/>
  <c r="H155" i="1"/>
  <c r="H159" i="1"/>
  <c r="H166" i="1"/>
  <c r="H167" i="1"/>
  <c r="H171" i="1"/>
  <c r="H173" i="1"/>
  <c r="H174" i="1"/>
  <c r="H175" i="1"/>
  <c r="H177" i="1"/>
  <c r="H178" i="1"/>
  <c r="H179" i="1"/>
  <c r="H181" i="1"/>
  <c r="H182" i="1"/>
  <c r="H184" i="1"/>
  <c r="H186" i="1"/>
  <c r="H187" i="1"/>
  <c r="H189" i="1"/>
  <c r="H190" i="1"/>
  <c r="H192" i="1"/>
  <c r="H193" i="1"/>
  <c r="H195" i="1"/>
  <c r="H196" i="1"/>
  <c r="H198" i="1"/>
  <c r="H199" i="1"/>
  <c r="H201" i="1"/>
  <c r="H202" i="1"/>
  <c r="H204" i="1"/>
  <c r="H206" i="1"/>
  <c r="H211" i="1"/>
  <c r="H214" i="1"/>
  <c r="H218" i="1"/>
  <c r="H221" i="1"/>
  <c r="H225" i="1"/>
  <c r="H226" i="1"/>
  <c r="H228" i="1"/>
  <c r="H232" i="1"/>
  <c r="H235" i="1"/>
  <c r="H240" i="1"/>
  <c r="H244" i="1"/>
  <c r="H248" i="1"/>
  <c r="H252" i="1"/>
  <c r="H254" i="1"/>
  <c r="H255" i="1"/>
  <c r="H257" i="1"/>
  <c r="H258" i="1"/>
  <c r="H259" i="1"/>
  <c r="H261" i="1"/>
  <c r="H262" i="1"/>
  <c r="H263" i="1"/>
  <c r="H266" i="1"/>
  <c r="H270" i="1"/>
  <c r="H272" i="1"/>
  <c r="H274" i="1"/>
  <c r="H275" i="1"/>
  <c r="H277" i="1"/>
  <c r="H278" i="1"/>
  <c r="H279" i="1"/>
  <c r="H282" i="1"/>
  <c r="H287" i="1"/>
  <c r="H288" i="1"/>
  <c r="H290" i="1"/>
  <c r="H292" i="1"/>
  <c r="H293" i="1"/>
  <c r="H296" i="1"/>
  <c r="H300" i="1"/>
  <c r="H302" i="1"/>
  <c r="H304" i="1"/>
  <c r="H309" i="1"/>
  <c r="H311" i="1"/>
  <c r="H313" i="1"/>
  <c r="H317" i="1"/>
  <c r="H321" i="1"/>
  <c r="H325" i="1"/>
  <c r="H329" i="1"/>
  <c r="H331" i="1"/>
  <c r="H333" i="1"/>
  <c r="H337" i="1"/>
  <c r="H346" i="1"/>
  <c r="H348" i="1"/>
  <c r="H353" i="1"/>
  <c r="H356" i="1"/>
  <c r="H359" i="1"/>
  <c r="H363" i="1"/>
  <c r="H364" i="1"/>
  <c r="H366" i="1"/>
  <c r="H368" i="1"/>
  <c r="H371" i="1"/>
  <c r="H378" i="1"/>
  <c r="H382" i="1"/>
  <c r="H384" i="1"/>
  <c r="H386" i="1"/>
  <c r="H392" i="1"/>
  <c r="H395" i="1"/>
  <c r="H397" i="1"/>
  <c r="H399" i="1"/>
  <c r="H403" i="1"/>
  <c r="H406" i="1"/>
  <c r="H410" i="1"/>
  <c r="H412" i="1"/>
  <c r="H416" i="1"/>
  <c r="H418" i="1"/>
  <c r="H420" i="1"/>
  <c r="H422" i="1"/>
  <c r="H426" i="1"/>
  <c r="H428" i="1"/>
  <c r="H431" i="1"/>
  <c r="H433" i="1"/>
  <c r="H437" i="1"/>
  <c r="H439" i="1"/>
  <c r="H441" i="1"/>
  <c r="H443" i="1"/>
  <c r="H453" i="1"/>
  <c r="H455" i="1"/>
  <c r="H457" i="1"/>
  <c r="H460" i="1"/>
  <c r="H461" i="1"/>
  <c r="H464" i="1"/>
  <c r="H472" i="1"/>
  <c r="H473" i="1"/>
  <c r="H475" i="1"/>
  <c r="H477" i="1"/>
  <c r="H482" i="1"/>
  <c r="H484" i="1"/>
  <c r="H488" i="1"/>
  <c r="H492" i="1"/>
  <c r="H494" i="1"/>
  <c r="H496" i="1"/>
  <c r="H497" i="1"/>
  <c r="H501" i="1"/>
  <c r="E656" i="1"/>
  <c r="F656" i="1"/>
  <c r="G656" i="1"/>
  <c r="E654" i="1"/>
  <c r="F654" i="1"/>
  <c r="G654" i="1"/>
  <c r="E651" i="1"/>
  <c r="E650" i="1" s="1"/>
  <c r="F651" i="1"/>
  <c r="F650" i="1" s="1"/>
  <c r="G651" i="1"/>
  <c r="G650" i="1" s="1"/>
  <c r="E648" i="1"/>
  <c r="F648" i="1"/>
  <c r="G648" i="1"/>
  <c r="E646" i="1"/>
  <c r="F646" i="1"/>
  <c r="G646" i="1"/>
  <c r="E644" i="1"/>
  <c r="F644" i="1"/>
  <c r="G644" i="1"/>
  <c r="E641" i="1"/>
  <c r="F641" i="1"/>
  <c r="G641" i="1"/>
  <c r="E637" i="1"/>
  <c r="E636" i="1" s="1"/>
  <c r="E635" i="1" s="1"/>
  <c r="F637" i="1"/>
  <c r="F636" i="1" s="1"/>
  <c r="F635" i="1" s="1"/>
  <c r="G637" i="1"/>
  <c r="G636" i="1" s="1"/>
  <c r="D637" i="1"/>
  <c r="D636" i="1" s="1"/>
  <c r="D635" i="1" s="1"/>
  <c r="E633" i="1"/>
  <c r="E632" i="1" s="1"/>
  <c r="E631" i="1" s="1"/>
  <c r="E630" i="1" s="1"/>
  <c r="F633" i="1"/>
  <c r="F632" i="1" s="1"/>
  <c r="F631" i="1" s="1"/>
  <c r="F630" i="1" s="1"/>
  <c r="G633" i="1"/>
  <c r="G632" i="1" s="1"/>
  <c r="E628" i="1"/>
  <c r="F628" i="1"/>
  <c r="G628" i="1"/>
  <c r="E626" i="1"/>
  <c r="F626" i="1"/>
  <c r="G626" i="1"/>
  <c r="E623" i="1"/>
  <c r="F623" i="1"/>
  <c r="G623" i="1"/>
  <c r="E618" i="1"/>
  <c r="E615" i="1" s="1"/>
  <c r="F618" i="1"/>
  <c r="F615" i="1" s="1"/>
  <c r="G618" i="1"/>
  <c r="G615" i="1" s="1"/>
  <c r="E616" i="1"/>
  <c r="E614" i="1" s="1"/>
  <c r="F616" i="1"/>
  <c r="F614" i="1" s="1"/>
  <c r="G616" i="1"/>
  <c r="G614" i="1" s="1"/>
  <c r="E610" i="1"/>
  <c r="E609" i="1" s="1"/>
  <c r="F610" i="1"/>
  <c r="F609" i="1" s="1"/>
  <c r="G610" i="1"/>
  <c r="E607" i="1"/>
  <c r="E606" i="1" s="1"/>
  <c r="F607" i="1"/>
  <c r="F606" i="1" s="1"/>
  <c r="G607" i="1"/>
  <c r="G606" i="1" s="1"/>
  <c r="E604" i="1"/>
  <c r="F604" i="1"/>
  <c r="G604" i="1"/>
  <c r="E602" i="1"/>
  <c r="F602" i="1"/>
  <c r="G602" i="1"/>
  <c r="E598" i="1"/>
  <c r="E597" i="1" s="1"/>
  <c r="F598" i="1"/>
  <c r="F597" i="1" s="1"/>
  <c r="G598" i="1"/>
  <c r="D598" i="1"/>
  <c r="D597" i="1" s="1"/>
  <c r="D596" i="1" s="1"/>
  <c r="H596" i="1" s="1"/>
  <c r="E566" i="1"/>
  <c r="F566" i="1"/>
  <c r="E564" i="1"/>
  <c r="E544" i="1" s="1"/>
  <c r="F564" i="1"/>
  <c r="F544" i="1" s="1"/>
  <c r="G564" i="1"/>
  <c r="G544" i="1" s="1"/>
  <c r="E562" i="1"/>
  <c r="F562" i="1"/>
  <c r="G562" i="1"/>
  <c r="E559" i="1"/>
  <c r="F559" i="1"/>
  <c r="G559" i="1"/>
  <c r="E556" i="1"/>
  <c r="F556" i="1"/>
  <c r="E554" i="1"/>
  <c r="F554" i="1"/>
  <c r="D554" i="1"/>
  <c r="E551" i="1"/>
  <c r="E545" i="1" s="1"/>
  <c r="F551" i="1"/>
  <c r="F545" i="1" s="1"/>
  <c r="G551" i="1"/>
  <c r="G545" i="1" s="1"/>
  <c r="D551" i="1"/>
  <c r="D545" i="1" s="1"/>
  <c r="E549" i="1"/>
  <c r="E542" i="1" s="1"/>
  <c r="F549" i="1"/>
  <c r="F542" i="1" s="1"/>
  <c r="G549" i="1"/>
  <c r="D549" i="1"/>
  <c r="E546" i="1"/>
  <c r="F546" i="1"/>
  <c r="G546" i="1"/>
  <c r="D564" i="1"/>
  <c r="D544" i="1" s="1"/>
  <c r="E537" i="1"/>
  <c r="F537" i="1"/>
  <c r="G537" i="1"/>
  <c r="E535" i="1"/>
  <c r="F535" i="1"/>
  <c r="G535" i="1"/>
  <c r="E533" i="1"/>
  <c r="F533" i="1"/>
  <c r="G533" i="1"/>
  <c r="E531" i="1"/>
  <c r="F531" i="1"/>
  <c r="G531" i="1"/>
  <c r="E527" i="1"/>
  <c r="E526" i="1" s="1"/>
  <c r="F527" i="1"/>
  <c r="F526" i="1" s="1"/>
  <c r="G527" i="1"/>
  <c r="G526" i="1" s="1"/>
  <c r="E524" i="1"/>
  <c r="F524" i="1"/>
  <c r="G524" i="1"/>
  <c r="E522" i="1"/>
  <c r="F522" i="1"/>
  <c r="G522" i="1"/>
  <c r="E520" i="1"/>
  <c r="F520" i="1"/>
  <c r="G520" i="1"/>
  <c r="E517" i="1"/>
  <c r="F517" i="1"/>
  <c r="G517" i="1"/>
  <c r="E515" i="1"/>
  <c r="F515" i="1"/>
  <c r="G515" i="1"/>
  <c r="E511" i="1"/>
  <c r="F511" i="1"/>
  <c r="G511" i="1"/>
  <c r="E508" i="1"/>
  <c r="F508" i="1"/>
  <c r="G508" i="1"/>
  <c r="E504" i="1"/>
  <c r="F504" i="1"/>
  <c r="G504" i="1"/>
  <c r="E500" i="1"/>
  <c r="E499" i="1" s="1"/>
  <c r="E498" i="1" s="1"/>
  <c r="F500" i="1"/>
  <c r="F499" i="1" s="1"/>
  <c r="F498" i="1" s="1"/>
  <c r="G500" i="1"/>
  <c r="G499" i="1" s="1"/>
  <c r="G498" i="1" s="1"/>
  <c r="D500" i="1"/>
  <c r="D499" i="1" s="1"/>
  <c r="D498" i="1" s="1"/>
  <c r="E495" i="1"/>
  <c r="F495" i="1"/>
  <c r="G495" i="1"/>
  <c r="E493" i="1"/>
  <c r="F493" i="1"/>
  <c r="G493" i="1"/>
  <c r="E491" i="1"/>
  <c r="F491" i="1"/>
  <c r="G491" i="1"/>
  <c r="D491" i="1"/>
  <c r="E487" i="1"/>
  <c r="E486" i="1" s="1"/>
  <c r="E485" i="1" s="1"/>
  <c r="F487" i="1"/>
  <c r="F486" i="1" s="1"/>
  <c r="F485" i="1" s="1"/>
  <c r="G487" i="1"/>
  <c r="E483" i="1"/>
  <c r="E480" i="1" s="1"/>
  <c r="F483" i="1"/>
  <c r="F480" i="1" s="1"/>
  <c r="G483" i="1"/>
  <c r="G480" i="1" s="1"/>
  <c r="E481" i="1"/>
  <c r="E479" i="1" s="1"/>
  <c r="F481" i="1"/>
  <c r="F479" i="1" s="1"/>
  <c r="G481" i="1"/>
  <c r="G479" i="1" s="1"/>
  <c r="D483" i="1"/>
  <c r="D480" i="1" s="1"/>
  <c r="D481" i="1"/>
  <c r="D479" i="1" s="1"/>
  <c r="E476" i="1"/>
  <c r="F476" i="1"/>
  <c r="G476" i="1"/>
  <c r="E474" i="1"/>
  <c r="F474" i="1"/>
  <c r="G474" i="1"/>
  <c r="E471" i="1"/>
  <c r="F471" i="1"/>
  <c r="G471" i="1"/>
  <c r="E467" i="1"/>
  <c r="E466" i="1" s="1"/>
  <c r="F467" i="1"/>
  <c r="F466" i="1" s="1"/>
  <c r="G467" i="1"/>
  <c r="G466" i="1" s="1"/>
  <c r="D467" i="1"/>
  <c r="D466" i="1" s="1"/>
  <c r="E463" i="1"/>
  <c r="E462" i="1" s="1"/>
  <c r="F463" i="1"/>
  <c r="F462" i="1" s="1"/>
  <c r="G463" i="1"/>
  <c r="G462" i="1" s="1"/>
  <c r="H462" i="1" s="1"/>
  <c r="D463" i="1"/>
  <c r="D462" i="1" s="1"/>
  <c r="E459" i="1"/>
  <c r="E458" i="1" s="1"/>
  <c r="F459" i="1"/>
  <c r="F458" i="1" s="1"/>
  <c r="G459" i="1"/>
  <c r="G458" i="1" s="1"/>
  <c r="E456" i="1"/>
  <c r="F456" i="1"/>
  <c r="G456" i="1"/>
  <c r="E454" i="1"/>
  <c r="F454" i="1"/>
  <c r="G454" i="1"/>
  <c r="D454" i="1"/>
  <c r="E452" i="1"/>
  <c r="F452" i="1"/>
  <c r="G452" i="1"/>
  <c r="E194" i="1"/>
  <c r="F194" i="1"/>
  <c r="G194" i="1"/>
  <c r="D194" i="1"/>
  <c r="E442" i="1"/>
  <c r="F442" i="1"/>
  <c r="G442" i="1"/>
  <c r="E440" i="1"/>
  <c r="F440" i="1"/>
  <c r="G440" i="1"/>
  <c r="E438" i="1"/>
  <c r="F438" i="1"/>
  <c r="G438" i="1"/>
  <c r="E436" i="1"/>
  <c r="F436" i="1"/>
  <c r="G436" i="1"/>
  <c r="E434" i="1"/>
  <c r="F434" i="1"/>
  <c r="G434" i="1"/>
  <c r="E432" i="1"/>
  <c r="F432" i="1"/>
  <c r="G432" i="1"/>
  <c r="E430" i="1"/>
  <c r="F430" i="1"/>
  <c r="G430" i="1"/>
  <c r="E427" i="1"/>
  <c r="F427" i="1"/>
  <c r="G427" i="1"/>
  <c r="E425" i="1"/>
  <c r="F425" i="1"/>
  <c r="G425" i="1"/>
  <c r="E421" i="1"/>
  <c r="F421" i="1"/>
  <c r="G421" i="1"/>
  <c r="E419" i="1"/>
  <c r="F419" i="1"/>
  <c r="G419" i="1"/>
  <c r="D419" i="1"/>
  <c r="E417" i="1"/>
  <c r="F417" i="1"/>
  <c r="G417" i="1"/>
  <c r="E415" i="1"/>
  <c r="E414" i="1" s="1"/>
  <c r="F415" i="1"/>
  <c r="F414" i="1" s="1"/>
  <c r="G415" i="1"/>
  <c r="G414" i="1" s="1"/>
  <c r="E411" i="1"/>
  <c r="F411" i="1"/>
  <c r="G411" i="1"/>
  <c r="D411" i="1"/>
  <c r="E409" i="1"/>
  <c r="F409" i="1"/>
  <c r="G409" i="1"/>
  <c r="D409" i="1"/>
  <c r="E405" i="1"/>
  <c r="E404" i="1" s="1"/>
  <c r="F405" i="1"/>
  <c r="F404" i="1" s="1"/>
  <c r="G405" i="1"/>
  <c r="E402" i="1"/>
  <c r="E401" i="1" s="1"/>
  <c r="F402" i="1"/>
  <c r="F401" i="1" s="1"/>
  <c r="G402" i="1"/>
  <c r="G401" i="1" s="1"/>
  <c r="E398" i="1"/>
  <c r="F398" i="1"/>
  <c r="G398" i="1"/>
  <c r="G393" i="1" s="1"/>
  <c r="E396" i="1"/>
  <c r="F396" i="1"/>
  <c r="E394" i="1"/>
  <c r="F394" i="1"/>
  <c r="E391" i="1"/>
  <c r="F391" i="1"/>
  <c r="G391" i="1"/>
  <c r="E389" i="1"/>
  <c r="F389" i="1"/>
  <c r="G389" i="1"/>
  <c r="E385" i="1"/>
  <c r="F385" i="1"/>
  <c r="G385" i="1"/>
  <c r="D385" i="1"/>
  <c r="E383" i="1"/>
  <c r="F383" i="1"/>
  <c r="G383" i="1"/>
  <c r="D383" i="1"/>
  <c r="E381" i="1"/>
  <c r="F381" i="1"/>
  <c r="G381" i="1"/>
  <c r="E377" i="1"/>
  <c r="E376" i="1" s="1"/>
  <c r="E375" i="1" s="1"/>
  <c r="F377" i="1"/>
  <c r="F376" i="1" s="1"/>
  <c r="F375" i="1" s="1"/>
  <c r="G377" i="1"/>
  <c r="G376" i="1" s="1"/>
  <c r="D377" i="1"/>
  <c r="D376" i="1" s="1"/>
  <c r="D375" i="1" s="1"/>
  <c r="E373" i="1"/>
  <c r="F373" i="1"/>
  <c r="G373" i="1"/>
  <c r="D373" i="1"/>
  <c r="D372" i="1" s="1"/>
  <c r="E370" i="1"/>
  <c r="E369" i="1" s="1"/>
  <c r="F370" i="1"/>
  <c r="F369" i="1" s="1"/>
  <c r="G370" i="1"/>
  <c r="G369" i="1" s="1"/>
  <c r="E367" i="1"/>
  <c r="F367" i="1"/>
  <c r="G367" i="1"/>
  <c r="E365" i="1"/>
  <c r="F365" i="1"/>
  <c r="G365" i="1"/>
  <c r="E362" i="1"/>
  <c r="F362" i="1"/>
  <c r="G362" i="1"/>
  <c r="E358" i="1"/>
  <c r="E357" i="1" s="1"/>
  <c r="F358" i="1"/>
  <c r="F357" i="1" s="1"/>
  <c r="G358" i="1"/>
  <c r="E355" i="1"/>
  <c r="E354" i="1" s="1"/>
  <c r="F355" i="1"/>
  <c r="F354" i="1" s="1"/>
  <c r="G355" i="1"/>
  <c r="G354" i="1" s="1"/>
  <c r="E352" i="1"/>
  <c r="E351" i="1" s="1"/>
  <c r="F352" i="1"/>
  <c r="F351" i="1" s="1"/>
  <c r="G352" i="1"/>
  <c r="E347" i="1"/>
  <c r="E341" i="1" s="1"/>
  <c r="E340" i="1" s="1"/>
  <c r="F347" i="1"/>
  <c r="F341" i="1" s="1"/>
  <c r="F340" i="1" s="1"/>
  <c r="G347" i="1"/>
  <c r="G341" i="1" s="1"/>
  <c r="E345" i="1"/>
  <c r="E344" i="1" s="1"/>
  <c r="F345" i="1"/>
  <c r="F344" i="1" s="1"/>
  <c r="G345" i="1"/>
  <c r="G344" i="1" s="1"/>
  <c r="E339" i="1"/>
  <c r="F339" i="1"/>
  <c r="G339" i="1"/>
  <c r="E335" i="1"/>
  <c r="E334" i="1" s="1"/>
  <c r="F335" i="1"/>
  <c r="F334" i="1" s="1"/>
  <c r="G335" i="1"/>
  <c r="G334" i="1" s="1"/>
  <c r="E332" i="1"/>
  <c r="F332" i="1"/>
  <c r="G332" i="1"/>
  <c r="E330" i="1"/>
  <c r="F330" i="1"/>
  <c r="G330" i="1"/>
  <c r="E328" i="1"/>
  <c r="F328" i="1"/>
  <c r="G328" i="1"/>
  <c r="E324" i="1"/>
  <c r="E323" i="1" s="1"/>
  <c r="F324" i="1"/>
  <c r="F323" i="1" s="1"/>
  <c r="G324" i="1"/>
  <c r="E320" i="1"/>
  <c r="E319" i="1" s="1"/>
  <c r="E318" i="1" s="1"/>
  <c r="F320" i="1"/>
  <c r="F319" i="1" s="1"/>
  <c r="F318" i="1" s="1"/>
  <c r="G320" i="1"/>
  <c r="G319" i="1" s="1"/>
  <c r="D320" i="1"/>
  <c r="D319" i="1" s="1"/>
  <c r="D318" i="1" s="1"/>
  <c r="E316" i="1"/>
  <c r="E315" i="1" s="1"/>
  <c r="E314" i="1" s="1"/>
  <c r="F316" i="1"/>
  <c r="F315" i="1" s="1"/>
  <c r="F314" i="1" s="1"/>
  <c r="G316" i="1"/>
  <c r="D316" i="1"/>
  <c r="D315" i="1" s="1"/>
  <c r="D314" i="1" s="1"/>
  <c r="E312" i="1"/>
  <c r="E307" i="1" s="1"/>
  <c r="F312" i="1"/>
  <c r="F307" i="1" s="1"/>
  <c r="G312" i="1"/>
  <c r="G307" i="1" s="1"/>
  <c r="D312" i="1"/>
  <c r="D307" i="1" s="1"/>
  <c r="E310" i="1"/>
  <c r="E306" i="1" s="1"/>
  <c r="F310" i="1"/>
  <c r="F306" i="1" s="1"/>
  <c r="G310" i="1"/>
  <c r="G306" i="1" s="1"/>
  <c r="D310" i="1"/>
  <c r="D306" i="1" s="1"/>
  <c r="E303" i="1"/>
  <c r="F303" i="1"/>
  <c r="G303" i="1"/>
  <c r="E301" i="1"/>
  <c r="F301" i="1"/>
  <c r="E299" i="1"/>
  <c r="F299" i="1"/>
  <c r="G299" i="1"/>
  <c r="E295" i="1"/>
  <c r="E294" i="1" s="1"/>
  <c r="F295" i="1"/>
  <c r="F294" i="1" s="1"/>
  <c r="G295" i="1"/>
  <c r="E291" i="1"/>
  <c r="F291" i="1"/>
  <c r="G291" i="1"/>
  <c r="E289" i="1"/>
  <c r="F289" i="1"/>
  <c r="G289" i="1"/>
  <c r="E285" i="1"/>
  <c r="F285" i="1"/>
  <c r="G285" i="1"/>
  <c r="E281" i="1"/>
  <c r="E280" i="1" s="1"/>
  <c r="F281" i="1"/>
  <c r="F280" i="1" s="1"/>
  <c r="G281" i="1"/>
  <c r="G280" i="1" s="1"/>
  <c r="D281" i="1"/>
  <c r="D280" i="1" s="1"/>
  <c r="E276" i="1"/>
  <c r="F276" i="1"/>
  <c r="G276" i="1"/>
  <c r="E273" i="1"/>
  <c r="F273" i="1"/>
  <c r="G273" i="1"/>
  <c r="E271" i="1"/>
  <c r="F271" i="1"/>
  <c r="G271" i="1"/>
  <c r="E269" i="1"/>
  <c r="F269" i="1"/>
  <c r="G269" i="1"/>
  <c r="E265" i="1"/>
  <c r="E264" i="1" s="1"/>
  <c r="F265" i="1"/>
  <c r="F264" i="1" s="1"/>
  <c r="G265" i="1"/>
  <c r="G264" i="1" s="1"/>
  <c r="E260" i="1"/>
  <c r="F260" i="1"/>
  <c r="G260" i="1"/>
  <c r="E256" i="1"/>
  <c r="F256" i="1"/>
  <c r="G256" i="1"/>
  <c r="E253" i="1"/>
  <c r="F253" i="1"/>
  <c r="G253" i="1"/>
  <c r="E251" i="1"/>
  <c r="F251" i="1"/>
  <c r="G251" i="1"/>
  <c r="E247" i="1"/>
  <c r="E246" i="1" s="1"/>
  <c r="E245" i="1" s="1"/>
  <c r="F247" i="1"/>
  <c r="F246" i="1" s="1"/>
  <c r="F245" i="1" s="1"/>
  <c r="G247" i="1"/>
  <c r="G246" i="1" s="1"/>
  <c r="G245" i="1" s="1"/>
  <c r="D247" i="1"/>
  <c r="D246" i="1" s="1"/>
  <c r="D245" i="1" s="1"/>
  <c r="E243" i="1"/>
  <c r="E242" i="1" s="1"/>
  <c r="E241" i="1" s="1"/>
  <c r="F243" i="1"/>
  <c r="F242" i="1" s="1"/>
  <c r="F241" i="1" s="1"/>
  <c r="G243" i="1"/>
  <c r="G242" i="1" s="1"/>
  <c r="E239" i="1"/>
  <c r="E238" i="1" s="1"/>
  <c r="E237" i="1" s="1"/>
  <c r="F239" i="1"/>
  <c r="F238" i="1" s="1"/>
  <c r="F237" i="1" s="1"/>
  <c r="G239" i="1"/>
  <c r="G238" i="1" s="1"/>
  <c r="G237" i="1" s="1"/>
  <c r="E234" i="1"/>
  <c r="E233" i="1" s="1"/>
  <c r="F234" i="1"/>
  <c r="F233" i="1" s="1"/>
  <c r="G234" i="1"/>
  <c r="G233" i="1" s="1"/>
  <c r="E231" i="1"/>
  <c r="E230" i="1" s="1"/>
  <c r="F231" i="1"/>
  <c r="F230" i="1" s="1"/>
  <c r="G231" i="1"/>
  <c r="E227" i="1"/>
  <c r="F227" i="1"/>
  <c r="G227" i="1"/>
  <c r="E224" i="1"/>
  <c r="F224" i="1"/>
  <c r="G224" i="1"/>
  <c r="E220" i="1"/>
  <c r="E219" i="1" s="1"/>
  <c r="F220" i="1"/>
  <c r="F219" i="1" s="1"/>
  <c r="G220" i="1"/>
  <c r="G219" i="1" s="1"/>
  <c r="E217" i="1"/>
  <c r="E216" i="1" s="1"/>
  <c r="F217" i="1"/>
  <c r="F216" i="1" s="1"/>
  <c r="G217" i="1"/>
  <c r="E212" i="1"/>
  <c r="F212" i="1"/>
  <c r="G212" i="1"/>
  <c r="E209" i="1"/>
  <c r="F209" i="1"/>
  <c r="G209" i="1"/>
  <c r="E205" i="1"/>
  <c r="F205" i="1"/>
  <c r="G205" i="1"/>
  <c r="E203" i="1"/>
  <c r="F203" i="1"/>
  <c r="G203" i="1"/>
  <c r="E200" i="1"/>
  <c r="E164" i="1" s="1"/>
  <c r="F200" i="1"/>
  <c r="F164" i="1" s="1"/>
  <c r="G200" i="1"/>
  <c r="G164" i="1" s="1"/>
  <c r="E197" i="1"/>
  <c r="E161" i="1" s="1"/>
  <c r="F197" i="1"/>
  <c r="F161" i="1" s="1"/>
  <c r="G197" i="1"/>
  <c r="G161" i="1" s="1"/>
  <c r="E191" i="1"/>
  <c r="F191" i="1"/>
  <c r="G191" i="1"/>
  <c r="E188" i="1"/>
  <c r="F188" i="1"/>
  <c r="G188" i="1"/>
  <c r="E185" i="1"/>
  <c r="F185" i="1"/>
  <c r="G185" i="1"/>
  <c r="E183" i="1"/>
  <c r="F183" i="1"/>
  <c r="G183" i="1"/>
  <c r="E180" i="1"/>
  <c r="F180" i="1"/>
  <c r="E176" i="1"/>
  <c r="F176" i="1"/>
  <c r="G176" i="1"/>
  <c r="E172" i="1"/>
  <c r="F172" i="1"/>
  <c r="G172" i="1"/>
  <c r="E168" i="1"/>
  <c r="F168" i="1"/>
  <c r="G168" i="1"/>
  <c r="E165" i="1"/>
  <c r="F165" i="1"/>
  <c r="E158" i="1"/>
  <c r="E157" i="1" s="1"/>
  <c r="E156" i="1" s="1"/>
  <c r="F158" i="1"/>
  <c r="F157" i="1" s="1"/>
  <c r="F156" i="1" s="1"/>
  <c r="G158" i="1"/>
  <c r="G157" i="1" s="1"/>
  <c r="D158" i="1"/>
  <c r="D157" i="1" s="1"/>
  <c r="D156" i="1" s="1"/>
  <c r="E154" i="1"/>
  <c r="E153" i="1" s="1"/>
  <c r="E152" i="1" s="1"/>
  <c r="F154" i="1"/>
  <c r="F153" i="1" s="1"/>
  <c r="F152" i="1" s="1"/>
  <c r="G154" i="1"/>
  <c r="G153" i="1" s="1"/>
  <c r="G152" i="1" s="1"/>
  <c r="D154" i="1"/>
  <c r="D153" i="1" s="1"/>
  <c r="D152" i="1" s="1"/>
  <c r="E85" i="1"/>
  <c r="F85" i="1"/>
  <c r="G85" i="1"/>
  <c r="E83" i="1"/>
  <c r="F83" i="1"/>
  <c r="G83" i="1"/>
  <c r="D85" i="1"/>
  <c r="D83" i="1"/>
  <c r="E78" i="1"/>
  <c r="F78" i="1"/>
  <c r="G78" i="1"/>
  <c r="D78" i="1"/>
  <c r="E140" i="1"/>
  <c r="F140" i="1"/>
  <c r="G140" i="1"/>
  <c r="E136" i="1"/>
  <c r="F136" i="1"/>
  <c r="G136" i="1"/>
  <c r="D142" i="1"/>
  <c r="D140" i="1"/>
  <c r="D136" i="1"/>
  <c r="E150" i="1"/>
  <c r="E149" i="1" s="1"/>
  <c r="E148" i="1" s="1"/>
  <c r="F150" i="1"/>
  <c r="F149" i="1" s="1"/>
  <c r="F148" i="1" s="1"/>
  <c r="G150" i="1"/>
  <c r="G149" i="1" s="1"/>
  <c r="G148" i="1" s="1"/>
  <c r="D150" i="1"/>
  <c r="D149" i="1" s="1"/>
  <c r="D148" i="1" s="1"/>
  <c r="E146" i="1"/>
  <c r="E145" i="1" s="1"/>
  <c r="E144" i="1" s="1"/>
  <c r="F146" i="1"/>
  <c r="F145" i="1" s="1"/>
  <c r="F144" i="1" s="1"/>
  <c r="G146" i="1"/>
  <c r="G145" i="1" s="1"/>
  <c r="G144" i="1" s="1"/>
  <c r="D146" i="1"/>
  <c r="D145" i="1" s="1"/>
  <c r="D144" i="1" s="1"/>
  <c r="E142" i="1"/>
  <c r="F142" i="1"/>
  <c r="G142" i="1"/>
  <c r="E131" i="1"/>
  <c r="F131" i="1"/>
  <c r="G131" i="1"/>
  <c r="E129" i="1"/>
  <c r="F129" i="1"/>
  <c r="G129" i="1"/>
  <c r="E127" i="1"/>
  <c r="F127" i="1"/>
  <c r="G127" i="1"/>
  <c r="E122" i="1"/>
  <c r="F122" i="1"/>
  <c r="G122" i="1"/>
  <c r="E120" i="1"/>
  <c r="F120" i="1"/>
  <c r="G120" i="1"/>
  <c r="E118" i="1"/>
  <c r="F118" i="1"/>
  <c r="G118" i="1"/>
  <c r="E115" i="1"/>
  <c r="F115" i="1"/>
  <c r="G115" i="1"/>
  <c r="E113" i="1"/>
  <c r="F113" i="1"/>
  <c r="G113" i="1"/>
  <c r="E111" i="1"/>
  <c r="F111" i="1"/>
  <c r="G111" i="1"/>
  <c r="E108" i="1"/>
  <c r="F108" i="1"/>
  <c r="G108" i="1"/>
  <c r="E104" i="1"/>
  <c r="F104" i="1"/>
  <c r="G104" i="1"/>
  <c r="E101" i="1"/>
  <c r="F101" i="1"/>
  <c r="G101" i="1"/>
  <c r="E97" i="1"/>
  <c r="F97" i="1"/>
  <c r="G97" i="1"/>
  <c r="E93" i="1"/>
  <c r="F93" i="1"/>
  <c r="G93" i="1"/>
  <c r="E91" i="1"/>
  <c r="F91" i="1"/>
  <c r="G91" i="1"/>
  <c r="E89" i="1"/>
  <c r="F89" i="1"/>
  <c r="G89" i="1"/>
  <c r="E87" i="1"/>
  <c r="F87" i="1"/>
  <c r="G87" i="1"/>
  <c r="E80" i="1"/>
  <c r="F80" i="1"/>
  <c r="G80" i="1"/>
  <c r="E75" i="1"/>
  <c r="F75" i="1"/>
  <c r="G75" i="1"/>
  <c r="E73" i="1"/>
  <c r="F73" i="1"/>
  <c r="G73" i="1"/>
  <c r="E71" i="1"/>
  <c r="F71" i="1"/>
  <c r="G71" i="1"/>
  <c r="E68" i="1"/>
  <c r="F68" i="1"/>
  <c r="G68" i="1"/>
  <c r="E64" i="1"/>
  <c r="F64" i="1"/>
  <c r="G64" i="1"/>
  <c r="E62" i="1"/>
  <c r="F62" i="1"/>
  <c r="G62" i="1"/>
  <c r="E58" i="1"/>
  <c r="F58" i="1"/>
  <c r="G58" i="1"/>
  <c r="E53" i="1"/>
  <c r="F53" i="1"/>
  <c r="G53" i="1"/>
  <c r="E50" i="1"/>
  <c r="E49" i="1" s="1"/>
  <c r="F50" i="1"/>
  <c r="F49" i="1" s="1"/>
  <c r="G50" i="1"/>
  <c r="G49" i="1" s="1"/>
  <c r="E46" i="1"/>
  <c r="F46" i="1"/>
  <c r="G46" i="1"/>
  <c r="E44" i="1"/>
  <c r="E43" i="1" s="1"/>
  <c r="F44" i="1"/>
  <c r="F43" i="1" s="1"/>
  <c r="G44" i="1"/>
  <c r="G43" i="1" s="1"/>
  <c r="E39" i="1"/>
  <c r="F39" i="1"/>
  <c r="G39" i="1"/>
  <c r="E35" i="1"/>
  <c r="F35" i="1"/>
  <c r="G35" i="1"/>
  <c r="E31" i="1"/>
  <c r="F31" i="1"/>
  <c r="G31" i="1"/>
  <c r="E28" i="1"/>
  <c r="F28" i="1"/>
  <c r="G28" i="1"/>
  <c r="E25" i="1"/>
  <c r="E24" i="1" s="1"/>
  <c r="F25" i="1"/>
  <c r="F24" i="1" s="1"/>
  <c r="G25" i="1"/>
  <c r="G24" i="1" s="1"/>
  <c r="E20" i="1"/>
  <c r="F20" i="1"/>
  <c r="G20" i="1"/>
  <c r="E17" i="1"/>
  <c r="F17" i="1"/>
  <c r="G17" i="1"/>
  <c r="E14" i="1"/>
  <c r="F14" i="1"/>
  <c r="G14" i="1"/>
  <c r="E625" i="1" l="1"/>
  <c r="E622" i="1" s="1"/>
  <c r="E621" i="1" s="1"/>
  <c r="E620" i="1" s="1"/>
  <c r="E640" i="1"/>
  <c r="H78" i="1"/>
  <c r="H140" i="1"/>
  <c r="E208" i="1"/>
  <c r="E361" i="1"/>
  <c r="E360" i="1" s="1"/>
  <c r="H498" i="1"/>
  <c r="G640" i="1"/>
  <c r="E229" i="1"/>
  <c r="H245" i="1"/>
  <c r="H419" i="1"/>
  <c r="E424" i="1"/>
  <c r="H142" i="1"/>
  <c r="E135" i="1"/>
  <c r="E134" i="1" s="1"/>
  <c r="H385" i="1"/>
  <c r="H636" i="1"/>
  <c r="E478" i="1"/>
  <c r="E490" i="1"/>
  <c r="H144" i="1"/>
  <c r="E298" i="1"/>
  <c r="E297" i="1" s="1"/>
  <c r="H383" i="1"/>
  <c r="H411" i="1"/>
  <c r="H598" i="1"/>
  <c r="F640" i="1"/>
  <c r="E653" i="1"/>
  <c r="H83" i="1"/>
  <c r="E327" i="1"/>
  <c r="E451" i="1"/>
  <c r="E450" i="1" s="1"/>
  <c r="E601" i="1"/>
  <c r="H154" i="1"/>
  <c r="H280" i="1"/>
  <c r="G635" i="1"/>
  <c r="H635" i="1" s="1"/>
  <c r="E250" i="1"/>
  <c r="E249" i="1" s="1"/>
  <c r="H310" i="1"/>
  <c r="H409" i="1"/>
  <c r="H150" i="1"/>
  <c r="E429" i="1"/>
  <c r="H316" i="1"/>
  <c r="F408" i="1"/>
  <c r="F407" i="1" s="1"/>
  <c r="E223" i="1"/>
  <c r="H544" i="1"/>
  <c r="F305" i="1"/>
  <c r="E305" i="1"/>
  <c r="G305" i="1"/>
  <c r="E215" i="1"/>
  <c r="E126" i="1"/>
  <c r="E125" i="1" s="1"/>
  <c r="E162" i="1"/>
  <c r="G315" i="1"/>
  <c r="G314" i="1" s="1"/>
  <c r="H314" i="1" s="1"/>
  <c r="E503" i="1"/>
  <c r="H549" i="1"/>
  <c r="G597" i="1"/>
  <c r="H597" i="1" s="1"/>
  <c r="H148" i="1"/>
  <c r="H136" i="1"/>
  <c r="E268" i="1"/>
  <c r="E267" i="1" s="1"/>
  <c r="E338" i="1"/>
  <c r="H480" i="1"/>
  <c r="H491" i="1"/>
  <c r="E613" i="1"/>
  <c r="E350" i="1"/>
  <c r="E349" i="1" s="1"/>
  <c r="H152" i="1"/>
  <c r="H85" i="1"/>
  <c r="E519" i="1"/>
  <c r="H545" i="1"/>
  <c r="H194" i="1"/>
  <c r="H454" i="1"/>
  <c r="H554" i="1"/>
  <c r="E163" i="1"/>
  <c r="G230" i="1"/>
  <c r="H479" i="1"/>
  <c r="E530" i="1"/>
  <c r="H551" i="1"/>
  <c r="G653" i="1"/>
  <c r="E400" i="1"/>
  <c r="E393" i="1"/>
  <c r="E543" i="1"/>
  <c r="E541" i="1" s="1"/>
  <c r="H637" i="1"/>
  <c r="G631" i="1"/>
  <c r="G625" i="1"/>
  <c r="G609" i="1"/>
  <c r="G601" i="1"/>
  <c r="H564" i="1"/>
  <c r="G542" i="1"/>
  <c r="G503" i="1"/>
  <c r="H499" i="1"/>
  <c r="H500" i="1"/>
  <c r="G486" i="1"/>
  <c r="H483" i="1"/>
  <c r="H481" i="1"/>
  <c r="H463" i="1"/>
  <c r="G451" i="1"/>
  <c r="G429" i="1"/>
  <c r="G424" i="1"/>
  <c r="G408" i="1"/>
  <c r="G404" i="1"/>
  <c r="G375" i="1"/>
  <c r="H375" i="1" s="1"/>
  <c r="H376" i="1"/>
  <c r="H377" i="1"/>
  <c r="G361" i="1"/>
  <c r="G357" i="1"/>
  <c r="G351" i="1"/>
  <c r="G340" i="1"/>
  <c r="G327" i="1"/>
  <c r="G323" i="1"/>
  <c r="G318" i="1"/>
  <c r="H318" i="1" s="1"/>
  <c r="H319" i="1"/>
  <c r="H320" i="1"/>
  <c r="H307" i="1"/>
  <c r="H312" i="1"/>
  <c r="G294" i="1"/>
  <c r="G284" i="1"/>
  <c r="H281" i="1"/>
  <c r="H246" i="1"/>
  <c r="H247" i="1"/>
  <c r="G241" i="1"/>
  <c r="G223" i="1"/>
  <c r="G216" i="1"/>
  <c r="G208" i="1"/>
  <c r="G163" i="1"/>
  <c r="G156" i="1"/>
  <c r="H156" i="1" s="1"/>
  <c r="H157" i="1"/>
  <c r="H158" i="1"/>
  <c r="H153" i="1"/>
  <c r="H149" i="1"/>
  <c r="H145" i="1"/>
  <c r="H146" i="1"/>
  <c r="G135" i="1"/>
  <c r="G134" i="1" s="1"/>
  <c r="G126" i="1"/>
  <c r="G117" i="1"/>
  <c r="G13" i="1"/>
  <c r="F653" i="1"/>
  <c r="F625" i="1"/>
  <c r="F622" i="1" s="1"/>
  <c r="F621" i="1" s="1"/>
  <c r="F620" i="1" s="1"/>
  <c r="G613" i="1"/>
  <c r="F613" i="1"/>
  <c r="F601" i="1"/>
  <c r="G543" i="1"/>
  <c r="F543" i="1"/>
  <c r="F541" i="1" s="1"/>
  <c r="G530" i="1"/>
  <c r="F530" i="1"/>
  <c r="G519" i="1"/>
  <c r="F519" i="1"/>
  <c r="F503" i="1"/>
  <c r="E489" i="1"/>
  <c r="F490" i="1"/>
  <c r="F489" i="1" s="1"/>
  <c r="G490" i="1"/>
  <c r="G478" i="1"/>
  <c r="F478" i="1"/>
  <c r="D478" i="1"/>
  <c r="G470" i="1"/>
  <c r="F470" i="1"/>
  <c r="E470" i="1"/>
  <c r="E469" i="1" s="1"/>
  <c r="F451" i="1"/>
  <c r="F450" i="1" s="1"/>
  <c r="F429" i="1"/>
  <c r="F424" i="1"/>
  <c r="E408" i="1"/>
  <c r="E407" i="1" s="1"/>
  <c r="F400" i="1"/>
  <c r="F393" i="1"/>
  <c r="G380" i="1"/>
  <c r="E380" i="1"/>
  <c r="F380" i="1"/>
  <c r="F361" i="1"/>
  <c r="F360" i="1" s="1"/>
  <c r="F350" i="1"/>
  <c r="F349" i="1" s="1"/>
  <c r="F338" i="1"/>
  <c r="E326" i="1"/>
  <c r="F327" i="1"/>
  <c r="F326" i="1" s="1"/>
  <c r="G298" i="1"/>
  <c r="F298" i="1"/>
  <c r="F297" i="1" s="1"/>
  <c r="E284" i="1"/>
  <c r="E283" i="1" s="1"/>
  <c r="F284" i="1"/>
  <c r="F283" i="1" s="1"/>
  <c r="G268" i="1"/>
  <c r="F268" i="1"/>
  <c r="F267" i="1" s="1"/>
  <c r="G250" i="1"/>
  <c r="G249" i="1" s="1"/>
  <c r="F250" i="1"/>
  <c r="F249" i="1" s="1"/>
  <c r="F229" i="1"/>
  <c r="G229" i="1"/>
  <c r="F223" i="1"/>
  <c r="F215" i="1"/>
  <c r="F208" i="1"/>
  <c r="F163" i="1"/>
  <c r="F162" i="1"/>
  <c r="G162" i="1"/>
  <c r="G77" i="1"/>
  <c r="F135" i="1"/>
  <c r="F134" i="1" s="1"/>
  <c r="D135" i="1"/>
  <c r="D134" i="1" s="1"/>
  <c r="F126" i="1"/>
  <c r="F125" i="1" s="1"/>
  <c r="E117" i="1"/>
  <c r="F117" i="1"/>
  <c r="G96" i="1"/>
  <c r="E96" i="1"/>
  <c r="F96" i="1"/>
  <c r="E77" i="1"/>
  <c r="F77" i="1"/>
  <c r="G52" i="1"/>
  <c r="E52" i="1"/>
  <c r="F52" i="1"/>
  <c r="G27" i="1"/>
  <c r="G23" i="1" s="1"/>
  <c r="E27" i="1"/>
  <c r="E23" i="1" s="1"/>
  <c r="F27" i="1"/>
  <c r="F23" i="1" s="1"/>
  <c r="E13" i="1"/>
  <c r="E12" i="1" s="1"/>
  <c r="F13" i="1"/>
  <c r="F12" i="1" s="1"/>
  <c r="G580" i="1"/>
  <c r="E593" i="1"/>
  <c r="F593" i="1"/>
  <c r="G593" i="1"/>
  <c r="E591" i="1"/>
  <c r="E590" i="1" s="1"/>
  <c r="F591" i="1"/>
  <c r="F590" i="1" s="1"/>
  <c r="G591" i="1"/>
  <c r="D591" i="1"/>
  <c r="D590" i="1" s="1"/>
  <c r="E585" i="1"/>
  <c r="F585" i="1"/>
  <c r="G585" i="1"/>
  <c r="E583" i="1"/>
  <c r="F583" i="1"/>
  <c r="G583" i="1"/>
  <c r="E580" i="1"/>
  <c r="F580" i="1"/>
  <c r="D580" i="1"/>
  <c r="E578" i="1"/>
  <c r="E577" i="1" s="1"/>
  <c r="F578" i="1"/>
  <c r="F577" i="1" s="1"/>
  <c r="G578" i="1"/>
  <c r="G577" i="1" s="1"/>
  <c r="E575" i="1"/>
  <c r="E574" i="1" s="1"/>
  <c r="F575" i="1"/>
  <c r="F574" i="1" s="1"/>
  <c r="G575" i="1"/>
  <c r="G574" i="1" s="1"/>
  <c r="E572" i="1"/>
  <c r="F572" i="1"/>
  <c r="G572" i="1"/>
  <c r="E570" i="1"/>
  <c r="F570" i="1"/>
  <c r="G570" i="1"/>
  <c r="D644" i="1"/>
  <c r="H644" i="1" s="1"/>
  <c r="D641" i="1"/>
  <c r="D533" i="1"/>
  <c r="H533" i="1" s="1"/>
  <c r="D524" i="1"/>
  <c r="H524" i="1" s="1"/>
  <c r="D520" i="1"/>
  <c r="H520" i="1" s="1"/>
  <c r="D508" i="1"/>
  <c r="H508" i="1" s="1"/>
  <c r="D495" i="1"/>
  <c r="H495" i="1" s="1"/>
  <c r="D405" i="1"/>
  <c r="H405" i="1" s="1"/>
  <c r="D408" i="1"/>
  <c r="D407" i="1" s="1"/>
  <c r="D391" i="1"/>
  <c r="H391" i="1" s="1"/>
  <c r="D273" i="1"/>
  <c r="H273" i="1" s="1"/>
  <c r="D256" i="1"/>
  <c r="H256" i="1" s="1"/>
  <c r="D131" i="1"/>
  <c r="H131" i="1" s="1"/>
  <c r="D118" i="1"/>
  <c r="H118" i="1" s="1"/>
  <c r="D68" i="1"/>
  <c r="H68" i="1" s="1"/>
  <c r="D53" i="1"/>
  <c r="H53" i="1" s="1"/>
  <c r="D39" i="1"/>
  <c r="H39" i="1" s="1"/>
  <c r="E639" i="1" l="1"/>
  <c r="E222" i="1"/>
  <c r="E600" i="1"/>
  <c r="E207" i="1"/>
  <c r="H478" i="1"/>
  <c r="F639" i="1"/>
  <c r="E236" i="1"/>
  <c r="E502" i="1"/>
  <c r="H315" i="1"/>
  <c r="E423" i="1"/>
  <c r="E413" i="1" s="1"/>
  <c r="E322" i="1"/>
  <c r="E160" i="1"/>
  <c r="H641" i="1"/>
  <c r="F423" i="1"/>
  <c r="F413" i="1" s="1"/>
  <c r="G582" i="1"/>
  <c r="H580" i="1"/>
  <c r="H134" i="1"/>
  <c r="G590" i="1"/>
  <c r="H590" i="1" s="1"/>
  <c r="H591" i="1"/>
  <c r="D404" i="1"/>
  <c r="H404" i="1" s="1"/>
  <c r="G639" i="1"/>
  <c r="G630" i="1"/>
  <c r="G622" i="1"/>
  <c r="G621" i="1" s="1"/>
  <c r="G600" i="1"/>
  <c r="G541" i="1"/>
  <c r="G489" i="1"/>
  <c r="G485" i="1"/>
  <c r="G469" i="1"/>
  <c r="G450" i="1"/>
  <c r="G423" i="1"/>
  <c r="H408" i="1"/>
  <c r="G407" i="1"/>
  <c r="H407" i="1" s="1"/>
  <c r="G400" i="1"/>
  <c r="G360" i="1"/>
  <c r="G350" i="1"/>
  <c r="G338" i="1"/>
  <c r="G326" i="1"/>
  <c r="H306" i="1"/>
  <c r="G297" i="1"/>
  <c r="G283" i="1"/>
  <c r="G267" i="1"/>
  <c r="G222" i="1"/>
  <c r="G215" i="1"/>
  <c r="G160" i="1"/>
  <c r="H135" i="1"/>
  <c r="G125" i="1"/>
  <c r="G95" i="1"/>
  <c r="G48" i="1"/>
  <c r="G12" i="1"/>
  <c r="F600" i="1"/>
  <c r="F502" i="1"/>
  <c r="F469" i="1"/>
  <c r="E379" i="1"/>
  <c r="F379" i="1"/>
  <c r="F322" i="1"/>
  <c r="F236" i="1"/>
  <c r="F222" i="1"/>
  <c r="F207" i="1"/>
  <c r="F160" i="1"/>
  <c r="E95" i="1"/>
  <c r="F95" i="1"/>
  <c r="E48" i="1"/>
  <c r="F48" i="1"/>
  <c r="G569" i="1"/>
  <c r="E582" i="1"/>
  <c r="F582" i="1"/>
  <c r="F569" i="1"/>
  <c r="E569" i="1"/>
  <c r="D191" i="1"/>
  <c r="H191" i="1" s="1"/>
  <c r="D365" i="1"/>
  <c r="H365" i="1" s="1"/>
  <c r="D299" i="1"/>
  <c r="H299" i="1" s="1"/>
  <c r="D303" i="1"/>
  <c r="H303" i="1" s="1"/>
  <c r="D301" i="1"/>
  <c r="H301" i="1" s="1"/>
  <c r="D291" i="1"/>
  <c r="H291" i="1" s="1"/>
  <c r="H251" i="1"/>
  <c r="D522" i="1"/>
  <c r="D515" i="1"/>
  <c r="H515" i="1" s="1"/>
  <c r="D559" i="1"/>
  <c r="H559" i="1" s="1"/>
  <c r="D556" i="1"/>
  <c r="H556" i="1" s="1"/>
  <c r="D542" i="1"/>
  <c r="H542" i="1" s="1"/>
  <c r="D562" i="1"/>
  <c r="H562" i="1" s="1"/>
  <c r="D566" i="1"/>
  <c r="H566" i="1" s="1"/>
  <c r="D546" i="1"/>
  <c r="H546" i="1" s="1"/>
  <c r="D535" i="1"/>
  <c r="H535" i="1" s="1"/>
  <c r="D531" i="1"/>
  <c r="H531" i="1" s="1"/>
  <c r="D527" i="1"/>
  <c r="H527" i="1" s="1"/>
  <c r="D572" i="1"/>
  <c r="H572" i="1" s="1"/>
  <c r="D593" i="1"/>
  <c r="H593" i="1" s="1"/>
  <c r="D648" i="1"/>
  <c r="H648" i="1" s="1"/>
  <c r="D646" i="1"/>
  <c r="H646" i="1" s="1"/>
  <c r="D172" i="1"/>
  <c r="H172" i="1" s="1"/>
  <c r="D165" i="1"/>
  <c r="H165" i="1" s="1"/>
  <c r="D129" i="1"/>
  <c r="H129" i="1" s="1"/>
  <c r="D35" i="1"/>
  <c r="H35" i="1" s="1"/>
  <c r="D31" i="1"/>
  <c r="H31" i="1" s="1"/>
  <c r="D20" i="1"/>
  <c r="H20" i="1" s="1"/>
  <c r="D17" i="1"/>
  <c r="H17" i="1" s="1"/>
  <c r="D14" i="1"/>
  <c r="H14" i="1" s="1"/>
  <c r="D122" i="1"/>
  <c r="H122" i="1" s="1"/>
  <c r="D127" i="1"/>
  <c r="H127" i="1" s="1"/>
  <c r="D628" i="1"/>
  <c r="H628" i="1" s="1"/>
  <c r="D626" i="1"/>
  <c r="H626" i="1" s="1"/>
  <c r="D640" i="1" l="1"/>
  <c r="D526" i="1"/>
  <c r="H526" i="1" s="1"/>
  <c r="D519" i="1"/>
  <c r="H519" i="1" s="1"/>
  <c r="H522" i="1"/>
  <c r="G568" i="1"/>
  <c r="G620" i="1"/>
  <c r="G502" i="1"/>
  <c r="G413" i="1"/>
  <c r="G379" i="1"/>
  <c r="G349" i="1"/>
  <c r="G236" i="1"/>
  <c r="G207" i="1"/>
  <c r="E11" i="1"/>
  <c r="F11" i="1"/>
  <c r="E568" i="1"/>
  <c r="F568" i="1"/>
  <c r="D625" i="1"/>
  <c r="H625" i="1" s="1"/>
  <c r="D298" i="1"/>
  <c r="D543" i="1"/>
  <c r="D126" i="1"/>
  <c r="D367" i="1"/>
  <c r="H367" i="1" s="1"/>
  <c r="D224" i="1"/>
  <c r="H224" i="1" s="1"/>
  <c r="D537" i="1"/>
  <c r="D335" i="1"/>
  <c r="D200" i="1"/>
  <c r="D197" i="1"/>
  <c r="D115" i="1"/>
  <c r="H115" i="1" s="1"/>
  <c r="D113" i="1"/>
  <c r="H113" i="1" s="1"/>
  <c r="D111" i="1"/>
  <c r="H111" i="1" s="1"/>
  <c r="D212" i="1"/>
  <c r="H212" i="1" s="1"/>
  <c r="D209" i="1"/>
  <c r="H209" i="1" s="1"/>
  <c r="D188" i="1"/>
  <c r="H188" i="1" s="1"/>
  <c r="D185" i="1"/>
  <c r="H185" i="1" s="1"/>
  <c r="D176" i="1"/>
  <c r="H176" i="1" s="1"/>
  <c r="D168" i="1"/>
  <c r="H168" i="1" s="1"/>
  <c r="D80" i="1"/>
  <c r="H80" i="1" s="1"/>
  <c r="D75" i="1"/>
  <c r="H75" i="1" s="1"/>
  <c r="D73" i="1"/>
  <c r="H73" i="1" s="1"/>
  <c r="D71" i="1"/>
  <c r="H71" i="1" s="1"/>
  <c r="D58" i="1"/>
  <c r="H58" i="1" s="1"/>
  <c r="D517" i="1"/>
  <c r="H517" i="1" s="1"/>
  <c r="D93" i="1"/>
  <c r="H93" i="1" s="1"/>
  <c r="D46" i="1"/>
  <c r="H46" i="1" s="1"/>
  <c r="D651" i="1"/>
  <c r="D633" i="1"/>
  <c r="D511" i="1"/>
  <c r="H511" i="1" s="1"/>
  <c r="D476" i="1"/>
  <c r="H476" i="1" s="1"/>
  <c r="D381" i="1"/>
  <c r="H381" i="1" s="1"/>
  <c r="D370" i="1"/>
  <c r="D362" i="1"/>
  <c r="H362" i="1" s="1"/>
  <c r="D324" i="1"/>
  <c r="D345" i="1"/>
  <c r="D295" i="1"/>
  <c r="D243" i="1"/>
  <c r="D239" i="1"/>
  <c r="D183" i="1"/>
  <c r="H183" i="1" s="1"/>
  <c r="D205" i="1"/>
  <c r="H205" i="1" s="1"/>
  <c r="D203" i="1"/>
  <c r="H203" i="1" s="1"/>
  <c r="D104" i="1"/>
  <c r="H104" i="1" s="1"/>
  <c r="D97" i="1"/>
  <c r="H97" i="1" s="1"/>
  <c r="D91" i="1"/>
  <c r="H91" i="1" s="1"/>
  <c r="D50" i="1"/>
  <c r="D25" i="1"/>
  <c r="D24" i="1" s="1"/>
  <c r="D398" i="1"/>
  <c r="H398" i="1" s="1"/>
  <c r="D396" i="1"/>
  <c r="H396" i="1" s="1"/>
  <c r="D234" i="1"/>
  <c r="D231" i="1"/>
  <c r="D328" i="1"/>
  <c r="H328" i="1" s="1"/>
  <c r="D389" i="1"/>
  <c r="D394" i="1"/>
  <c r="H394" i="1" s="1"/>
  <c r="D654" i="1"/>
  <c r="D474" i="1"/>
  <c r="H474" i="1" s="1"/>
  <c r="D471" i="1"/>
  <c r="H471" i="1" s="1"/>
  <c r="D487" i="1"/>
  <c r="D585" i="1"/>
  <c r="H585" i="1" s="1"/>
  <c r="D570" i="1"/>
  <c r="D276" i="1"/>
  <c r="H276" i="1" s="1"/>
  <c r="D260" i="1"/>
  <c r="H260" i="1" s="1"/>
  <c r="D285" i="1"/>
  <c r="H285" i="1" s="1"/>
  <c r="F10" i="1" l="1"/>
  <c r="E10" i="1"/>
  <c r="D530" i="1"/>
  <c r="H530" i="1" s="1"/>
  <c r="H537" i="1"/>
  <c r="H640" i="1"/>
  <c r="D369" i="1"/>
  <c r="H369" i="1" s="1"/>
  <c r="H370" i="1"/>
  <c r="D164" i="1"/>
  <c r="H164" i="1" s="1"/>
  <c r="H200" i="1"/>
  <c r="D486" i="1"/>
  <c r="H487" i="1"/>
  <c r="D161" i="1"/>
  <c r="H197" i="1"/>
  <c r="D297" i="1"/>
  <c r="H297" i="1" s="1"/>
  <c r="H298" i="1"/>
  <c r="D230" i="1"/>
  <c r="H230" i="1" s="1"/>
  <c r="H231" i="1"/>
  <c r="D323" i="1"/>
  <c r="H323" i="1" s="1"/>
  <c r="H324" i="1"/>
  <c r="D541" i="1"/>
  <c r="H541" i="1" s="1"/>
  <c r="H543" i="1"/>
  <c r="D569" i="1"/>
  <c r="H569" i="1" s="1"/>
  <c r="H570" i="1"/>
  <c r="D650" i="1"/>
  <c r="H650" i="1" s="1"/>
  <c r="H651" i="1"/>
  <c r="D125" i="1"/>
  <c r="H125" i="1" s="1"/>
  <c r="H126" i="1"/>
  <c r="G11" i="1"/>
  <c r="H24" i="1"/>
  <c r="H25" i="1"/>
  <c r="D334" i="1"/>
  <c r="H334" i="1" s="1"/>
  <c r="H335" i="1"/>
  <c r="D294" i="1"/>
  <c r="H294" i="1" s="1"/>
  <c r="H295" i="1"/>
  <c r="D632" i="1"/>
  <c r="D238" i="1"/>
  <c r="H239" i="1"/>
  <c r="D233" i="1"/>
  <c r="H233" i="1" s="1"/>
  <c r="H234" i="1"/>
  <c r="D344" i="1"/>
  <c r="H344" i="1" s="1"/>
  <c r="H345" i="1"/>
  <c r="D49" i="1"/>
  <c r="H49" i="1" s="1"/>
  <c r="H50" i="1"/>
  <c r="D242" i="1"/>
  <c r="H243" i="1"/>
  <c r="G322" i="1"/>
  <c r="D380" i="1"/>
  <c r="H380" i="1" s="1"/>
  <c r="D361" i="1"/>
  <c r="D393" i="1"/>
  <c r="H393" i="1" s="1"/>
  <c r="D208" i="1"/>
  <c r="H208" i="1" s="1"/>
  <c r="D470" i="1"/>
  <c r="H161" i="1" l="1"/>
  <c r="G10" i="1"/>
  <c r="D485" i="1"/>
  <c r="H485" i="1" s="1"/>
  <c r="H486" i="1"/>
  <c r="D237" i="1"/>
  <c r="H237" i="1" s="1"/>
  <c r="H238" i="1"/>
  <c r="D360" i="1"/>
  <c r="H360" i="1" s="1"/>
  <c r="H361" i="1"/>
  <c r="D229" i="1"/>
  <c r="H229" i="1" s="1"/>
  <c r="D241" i="1"/>
  <c r="H241" i="1" s="1"/>
  <c r="H242" i="1"/>
  <c r="D469" i="1"/>
  <c r="H469" i="1" s="1"/>
  <c r="H470" i="1"/>
  <c r="D631" i="1"/>
  <c r="D64" i="1"/>
  <c r="H64" i="1" s="1"/>
  <c r="D62" i="1"/>
  <c r="H62" i="1" s="1"/>
  <c r="D623" i="1"/>
  <c r="D583" i="1"/>
  <c r="D578" i="1"/>
  <c r="D504" i="1"/>
  <c r="D452" i="1"/>
  <c r="H452" i="1" s="1"/>
  <c r="D459" i="1"/>
  <c r="D330" i="1"/>
  <c r="H330" i="1" s="1"/>
  <c r="D332" i="1"/>
  <c r="H332" i="1" s="1"/>
  <c r="D253" i="1"/>
  <c r="D271" i="1"/>
  <c r="H271" i="1" s="1"/>
  <c r="D180" i="1"/>
  <c r="D108" i="1"/>
  <c r="H108" i="1" s="1"/>
  <c r="D101" i="1"/>
  <c r="H101" i="1" s="1"/>
  <c r="D44" i="1"/>
  <c r="D43" i="1" s="1"/>
  <c r="D28" i="1"/>
  <c r="D456" i="1"/>
  <c r="H456" i="1" s="1"/>
  <c r="D402" i="1"/>
  <c r="D427" i="1"/>
  <c r="H427" i="1" s="1"/>
  <c r="D425" i="1"/>
  <c r="H425" i="1" s="1"/>
  <c r="D493" i="1"/>
  <c r="D575" i="1"/>
  <c r="D656" i="1"/>
  <c r="D265" i="1"/>
  <c r="D227" i="1"/>
  <c r="D289" i="1"/>
  <c r="D120" i="1"/>
  <c r="D89" i="1"/>
  <c r="H89" i="1" s="1"/>
  <c r="D87" i="1"/>
  <c r="H87" i="1" s="1"/>
  <c r="D269" i="1"/>
  <c r="H269" i="1" s="1"/>
  <c r="D616" i="1"/>
  <c r="D610" i="1"/>
  <c r="D607" i="1"/>
  <c r="D604" i="1"/>
  <c r="H604" i="1" s="1"/>
  <c r="D602" i="1"/>
  <c r="H602" i="1" s="1"/>
  <c r="D442" i="1"/>
  <c r="H442" i="1" s="1"/>
  <c r="D438" i="1"/>
  <c r="H438" i="1" s="1"/>
  <c r="D434" i="1"/>
  <c r="D432" i="1"/>
  <c r="H432" i="1" s="1"/>
  <c r="D430" i="1"/>
  <c r="H430" i="1" s="1"/>
  <c r="D421" i="1"/>
  <c r="H421" i="1" s="1"/>
  <c r="D415" i="1"/>
  <c r="D347" i="1"/>
  <c r="D339" i="1"/>
  <c r="D308" i="1"/>
  <c r="D305" i="1" s="1"/>
  <c r="D618" i="1"/>
  <c r="D440" i="1"/>
  <c r="H440" i="1" s="1"/>
  <c r="D436" i="1"/>
  <c r="H436" i="1" s="1"/>
  <c r="D417" i="1"/>
  <c r="H417" i="1" s="1"/>
  <c r="D358" i="1"/>
  <c r="D355" i="1"/>
  <c r="D352" i="1"/>
  <c r="D220" i="1"/>
  <c r="D217" i="1"/>
  <c r="H28" i="1" l="1"/>
  <c r="D27" i="1"/>
  <c r="D23" i="1" s="1"/>
  <c r="D606" i="1"/>
  <c r="H606" i="1" s="1"/>
  <c r="H607" i="1"/>
  <c r="D223" i="1"/>
  <c r="H227" i="1"/>
  <c r="D250" i="1"/>
  <c r="H250" i="1" s="1"/>
  <c r="H253" i="1"/>
  <c r="D117" i="1"/>
  <c r="H117" i="1" s="1"/>
  <c r="D582" i="1"/>
  <c r="H582" i="1" s="1"/>
  <c r="H583" i="1"/>
  <c r="D414" i="1"/>
  <c r="H414" i="1" s="1"/>
  <c r="H415" i="1"/>
  <c r="D163" i="1"/>
  <c r="H163" i="1" s="1"/>
  <c r="H180" i="1"/>
  <c r="D577" i="1"/>
  <c r="H577" i="1" s="1"/>
  <c r="H578" i="1"/>
  <c r="D401" i="1"/>
  <c r="H402" i="1"/>
  <c r="D354" i="1"/>
  <c r="H354" i="1" s="1"/>
  <c r="H355" i="1"/>
  <c r="H305" i="1"/>
  <c r="H308" i="1"/>
  <c r="D490" i="1"/>
  <c r="H493" i="1"/>
  <c r="D503" i="1"/>
  <c r="H504" i="1"/>
  <c r="D630" i="1"/>
  <c r="D615" i="1"/>
  <c r="H615" i="1" s="1"/>
  <c r="H618" i="1"/>
  <c r="D574" i="1"/>
  <c r="D357" i="1"/>
  <c r="H357" i="1" s="1"/>
  <c r="H358" i="1"/>
  <c r="D284" i="1"/>
  <c r="H289" i="1"/>
  <c r="D341" i="1"/>
  <c r="H347" i="1"/>
  <c r="D351" i="1"/>
  <c r="H351" i="1" s="1"/>
  <c r="H352" i="1"/>
  <c r="D219" i="1"/>
  <c r="H219" i="1" s="1"/>
  <c r="H220" i="1"/>
  <c r="D614" i="1"/>
  <c r="H614" i="1" s="1"/>
  <c r="H616" i="1"/>
  <c r="H43" i="1"/>
  <c r="H44" i="1"/>
  <c r="D458" i="1"/>
  <c r="H458" i="1" s="1"/>
  <c r="H459" i="1"/>
  <c r="D622" i="1"/>
  <c r="H623" i="1"/>
  <c r="D216" i="1"/>
  <c r="H216" i="1" s="1"/>
  <c r="H217" i="1"/>
  <c r="D653" i="1"/>
  <c r="H656" i="1"/>
  <c r="D609" i="1"/>
  <c r="H609" i="1" s="1"/>
  <c r="H610" i="1"/>
  <c r="D264" i="1"/>
  <c r="H264" i="1" s="1"/>
  <c r="H265" i="1"/>
  <c r="D96" i="1"/>
  <c r="D451" i="1"/>
  <c r="D52" i="1"/>
  <c r="D162" i="1"/>
  <c r="D77" i="1"/>
  <c r="H77" i="1" s="1"/>
  <c r="D327" i="1"/>
  <c r="D268" i="1"/>
  <c r="D424" i="1"/>
  <c r="H424" i="1" s="1"/>
  <c r="D13" i="1"/>
  <c r="D601" i="1"/>
  <c r="H601" i="1" s="1"/>
  <c r="D429" i="1"/>
  <c r="H429" i="1" s="1"/>
  <c r="D95" i="1" l="1"/>
  <c r="H95" i="1" s="1"/>
  <c r="D160" i="1"/>
  <c r="H160" i="1" s="1"/>
  <c r="H52" i="1"/>
  <c r="D48" i="1"/>
  <c r="D400" i="1"/>
  <c r="H401" i="1"/>
  <c r="D222" i="1"/>
  <c r="H222" i="1" s="1"/>
  <c r="H223" i="1"/>
  <c r="D568" i="1"/>
  <c r="H568" i="1" s="1"/>
  <c r="D215" i="1"/>
  <c r="D326" i="1"/>
  <c r="H326" i="1" s="1"/>
  <c r="H327" i="1"/>
  <c r="D340" i="1"/>
  <c r="H341" i="1"/>
  <c r="D613" i="1"/>
  <c r="H613" i="1" s="1"/>
  <c r="D450" i="1"/>
  <c r="H450" i="1" s="1"/>
  <c r="H451" i="1"/>
  <c r="D249" i="1"/>
  <c r="H249" i="1" s="1"/>
  <c r="D502" i="1"/>
  <c r="H502" i="1" s="1"/>
  <c r="H503" i="1"/>
  <c r="H23" i="1"/>
  <c r="H27" i="1"/>
  <c r="H653" i="1"/>
  <c r="D639" i="1"/>
  <c r="H639" i="1" s="1"/>
  <c r="D489" i="1"/>
  <c r="H489" i="1" s="1"/>
  <c r="H490" i="1"/>
  <c r="D350" i="1"/>
  <c r="D621" i="1"/>
  <c r="H622" i="1"/>
  <c r="D283" i="1"/>
  <c r="H283" i="1" s="1"/>
  <c r="H284" i="1"/>
  <c r="D12" i="1"/>
  <c r="H13" i="1"/>
  <c r="D267" i="1"/>
  <c r="H267" i="1" s="1"/>
  <c r="H268" i="1"/>
  <c r="H162" i="1"/>
  <c r="H96" i="1"/>
  <c r="D423" i="1"/>
  <c r="H12" i="1" l="1"/>
  <c r="D379" i="1"/>
  <c r="H379" i="1" s="1"/>
  <c r="H400" i="1"/>
  <c r="D207" i="1"/>
  <c r="H207" i="1" s="1"/>
  <c r="H215" i="1"/>
  <c r="H340" i="1"/>
  <c r="D338" i="1"/>
  <c r="D413" i="1"/>
  <c r="H413" i="1" s="1"/>
  <c r="H423" i="1"/>
  <c r="D349" i="1"/>
  <c r="H349" i="1" s="1"/>
  <c r="H350" i="1"/>
  <c r="D620" i="1"/>
  <c r="H620" i="1" s="1"/>
  <c r="H621" i="1"/>
  <c r="D600" i="1"/>
  <c r="H600" i="1" s="1"/>
  <c r="D236" i="1"/>
  <c r="H236" i="1" s="1"/>
  <c r="H48" i="1"/>
  <c r="D11" i="1" l="1"/>
  <c r="H11" i="1" s="1"/>
  <c r="H338" i="1"/>
  <c r="D322" i="1"/>
  <c r="H322" i="1" s="1"/>
  <c r="D10" i="1" l="1"/>
  <c r="H10" i="1" s="1"/>
</calcChain>
</file>

<file path=xl/sharedStrings.xml><?xml version="1.0" encoding="utf-8"?>
<sst xmlns="http://schemas.openxmlformats.org/spreadsheetml/2006/main" count="1960" uniqueCount="601">
  <si>
    <t>Распределение</t>
  </si>
  <si>
    <t>Наименование расхода</t>
  </si>
  <si>
    <t>2</t>
  </si>
  <si>
    <t>3</t>
  </si>
  <si>
    <t>Всего расходов</t>
  </si>
  <si>
    <t>0000000000</t>
  </si>
  <si>
    <t>000</t>
  </si>
  <si>
    <t>Муниципальная программа Развитие образования  в Орловском районе Кировской области</t>
  </si>
  <si>
    <t>0100000000</t>
  </si>
  <si>
    <t>Национальный проект "Молодёжь и дети"</t>
  </si>
  <si>
    <t>010Ю000000</t>
  </si>
  <si>
    <t>Федеральный проект "Педагоги и наставники"</t>
  </si>
  <si>
    <t>010Ю600000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</si>
  <si>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</si>
  <si>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010Ю651790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</si>
  <si>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</si>
  <si>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</si>
  <si>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</si>
  <si>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010Ю653030</t>
  </si>
  <si>
    <t>Подпрограмма "Развитие системы дошкольного образования детей Орловского района Кировской области"</t>
  </si>
  <si>
    <t>0110000000</t>
  </si>
  <si>
    <t>Финансовое обеспечение деятельности муниципальных учреждений</t>
  </si>
  <si>
    <t>0110003000</t>
  </si>
  <si>
    <t>Обеспечение выполнения функций казенных учреждений</t>
  </si>
  <si>
    <t>0110003010</t>
  </si>
  <si>
    <t>Закупка товаров, работ и услуг для государственных (муниципальных) нужд</t>
  </si>
  <si>
    <t>200</t>
  </si>
  <si>
    <t>Расходы за счет средств субсидии на реализацию расходных обязательств муниципальных образований области</t>
  </si>
  <si>
    <t>011000301А</t>
  </si>
  <si>
    <t>Иные бюджетные ассигнования</t>
  </si>
  <si>
    <t>800</t>
  </si>
  <si>
    <t>Расходы за счет средств местного бюджета на реализацию отдельных расходных обязательств</t>
  </si>
  <si>
    <t>011000301В</t>
  </si>
  <si>
    <t>Обеспечение деятельности учреждений за счет доходов от оказания платных услуг (работ) получателями средств  бюджетов муниципальных районов</t>
  </si>
  <si>
    <t>0110003020</t>
  </si>
  <si>
    <t>Мероприятия в установленной сфере деятельности</t>
  </si>
  <si>
    <t>0110005000</t>
  </si>
  <si>
    <t>Мероприятия направленные на устранение  предписаний надзорных органов</t>
  </si>
  <si>
    <t>0110005350</t>
  </si>
  <si>
    <t>Подпрограмма " Развитие системы общего образования детей Орловского района Кировской области "</t>
  </si>
  <si>
    <t>0120000000</t>
  </si>
  <si>
    <t>0120003000</t>
  </si>
  <si>
    <t>0120003010</t>
  </si>
  <si>
    <t>Социальное обеспечение и иные выплаты населению</t>
  </si>
  <si>
    <t>300</t>
  </si>
  <si>
    <t>012000301А</t>
  </si>
  <si>
    <t>Софинансирование за счет  средств местного бюджета субсидии на реализацию расходных обязательств муниципальных образований области</t>
  </si>
  <si>
    <t>012000301Б</t>
  </si>
  <si>
    <t>012000301В</t>
  </si>
  <si>
    <t>0120003020</t>
  </si>
  <si>
    <t>0120005000</t>
  </si>
  <si>
    <t>Содействие занаятости населения</t>
  </si>
  <si>
    <t>0120005030</t>
  </si>
  <si>
    <t>0120005350</t>
  </si>
  <si>
    <t>Разработка проектной документации на капитальный ремонт здания МКОУ ООШ №1 им. Н. Ф. Зонова г. Орлова за счет средств  местного бюджета</t>
  </si>
  <si>
    <t>0120005570</t>
  </si>
  <si>
    <t>Разработка проектной документации на капитальный ремонт здания МКОУ ООШ №1 им. Н. Ф. Зонова г. Орлова (спонсорская помощь)</t>
  </si>
  <si>
    <t>0120005580</t>
  </si>
  <si>
    <t>Подпрограмма "Развитие системы дополнительного образования детей Орловского района Кировской области"</t>
  </si>
  <si>
    <t>0130000000</t>
  </si>
  <si>
    <t>0130003000</t>
  </si>
  <si>
    <t>0130003010</t>
  </si>
  <si>
    <t>013000301А</t>
  </si>
  <si>
    <t>013000301В</t>
  </si>
  <si>
    <t>0130003020</t>
  </si>
  <si>
    <t>0130005000</t>
  </si>
  <si>
    <t>Обеспечение механизма персонифицированного финансирования организаций дополнительного образования на оплату предоставляемых детям образовательных услуг по сертификатам на получение дополнительного образования</t>
  </si>
  <si>
    <t>0130005360</t>
  </si>
  <si>
    <t>Предоставление субсидий бюджетным, автономным учреждениям и иным некоммерческим организациям</t>
  </si>
  <si>
    <t>600</t>
  </si>
  <si>
    <t>Подпрограмма "Организация деятельности муниципального казенного учреждения "Централизованная бухгалтерия муниципальных учреждений образования"</t>
  </si>
  <si>
    <t>0140000000</t>
  </si>
  <si>
    <t>0140003000</t>
  </si>
  <si>
    <t>0140003010</t>
  </si>
  <si>
    <t>014000301А</t>
  </si>
  <si>
    <t>014000301В</t>
  </si>
  <si>
    <t>Подпрограмма " Организация деятельности  муниципального казенного учреждения "Ресурсный центр образования"</t>
  </si>
  <si>
    <t>0150000000</t>
  </si>
  <si>
    <t>0150003000</t>
  </si>
  <si>
    <t>0150003010</t>
  </si>
  <si>
    <t>015000301А</t>
  </si>
  <si>
    <t>015000301В</t>
  </si>
  <si>
    <t>Подпрограмма "Профилактика негативных проявлений в подростковой среде  образовательных учреждений Орловского района"</t>
  </si>
  <si>
    <t>0160000000</t>
  </si>
  <si>
    <t>0160005000</t>
  </si>
  <si>
    <t>Осуществление функций органами местного самоуправления</t>
  </si>
  <si>
    <t>0160005010</t>
  </si>
  <si>
    <t>Подпрограмма "Профилактика детского  дорожно-транспортного травматизма Орловского района"</t>
  </si>
  <si>
    <t>0170000000</t>
  </si>
  <si>
    <t>0170005000</t>
  </si>
  <si>
    <t>0170005010</t>
  </si>
  <si>
    <t>Подпрограмма "Обеспечение государственных гарантий по социальной поддержке детей-сирот и детей, оставшихся без попечения родителей, из их числа и замещающих семей в муниципальном образовании Орловский муниципальный район Кировской области"</t>
  </si>
  <si>
    <t>0180000000</t>
  </si>
  <si>
    <t>0180005000</t>
  </si>
  <si>
    <t>Мероприятия по развитию семейных форм устройства детей, оставшихся без попечения родителей</t>
  </si>
  <si>
    <t>0180005040</t>
  </si>
  <si>
    <t>Подпрограмма "Повышение педагогического мастерства через участие педагога в профессиональных конкурсах"</t>
  </si>
  <si>
    <t>0190000000</t>
  </si>
  <si>
    <t>0190005000</t>
  </si>
  <si>
    <t>Мероприятия по  выявлению талантливых педагогов, их поддержка и поощрение</t>
  </si>
  <si>
    <t>0190005340</t>
  </si>
  <si>
    <t>Комплекс процессных мероприятий</t>
  </si>
  <si>
    <t>01Q0000000</t>
  </si>
  <si>
    <t>Софинансирование расходных обязательств, возникающих при выполнении полномочий органов местного самоуправления по вопросам местного значения</t>
  </si>
  <si>
    <t>01Q0015000</t>
  </si>
  <si>
    <t>Финансовое обеспечение расходных обязательств публично-правовых образований, возникающих при выполнении ими переданных государственных полномочий Кировской области</t>
  </si>
  <si>
    <t>01Q0016000</t>
  </si>
  <si>
    <t>Иные межбюджетные трансферты из областного бюджета</t>
  </si>
  <si>
    <t>01Q0017000</t>
  </si>
  <si>
    <t>Расходы местных бюджетов, на софинансирование которых предоставлены субсидии из областного бюджета</t>
  </si>
  <si>
    <t>01Q00S0000</t>
  </si>
  <si>
    <t>Начисление и выплата компенсации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</t>
  </si>
  <si>
    <t>01Q0216130</t>
  </si>
  <si>
    <t>Начисление и выплата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 педагогическим работникам муниципальных образовательных организаций, участвующим в проведении указанной государственной итоговой аттестации</t>
  </si>
  <si>
    <t>01Q0216170</t>
  </si>
  <si>
    <t>Субвенции на выполнение отдельных государственных полномочий по обеспечению бесплатным двухразовым питанием детей-инвалидов (инвалидов), не относящихся к категории лиц с ограниченными возможностями здоровья, обучающихся в муниципальных общеобразовательных организациях и не проживающих в них, а также выплате ежемесячной денежной компенсации родителям (законным представителям) детей-инвалидов, инвалидам в случае их обучения на дому</t>
  </si>
  <si>
    <t>01Q0216180</t>
  </si>
  <si>
    <t>Реализация прав на получение общедоступного и бесплатного дошкольного, начального общего, основного общего, среднего общего и дополнительного образования детей в муниципальных общеобразовательных организациях</t>
  </si>
  <si>
    <t>01Q0217010</t>
  </si>
  <si>
    <t>Реализация прав на получение общедоступного и бесплатного дошкольного образования в муниципальных дошкольных образовательных организациях</t>
  </si>
  <si>
    <t>01Q0217140</t>
  </si>
  <si>
    <t>Предоставление бесплатного горячего питания детям участников специальной военной операции</t>
  </si>
  <si>
    <t>01Q0217480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</si>
  <si>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</si>
  <si>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01Q02L3040</t>
  </si>
  <si>
    <t>Назначение и выплата ежемесячных денежных выплат на детей-сирот и детей, оставшихся без попечения родителей, находящихся под опекой (попечительством), в приемной семье, и по начислению и выплате ежемесячного вознаграждения, причитающегося приемным родителям</t>
  </si>
  <si>
    <t>01Q0316080</t>
  </si>
  <si>
    <t>Возмещение расходов, связанных с предоставлением меры социальной поддержки, установленной абзацем первым части 1 статьи 15 Закона Кировской области "Об образовании в Кировской области", с учетом положений части 3 статьи 17 указанного закона</t>
  </si>
  <si>
    <t>01Q0616140</t>
  </si>
  <si>
    <t>Оплата стоимости питания детей в лагерях, организованных муниципальными учреждениями, осуществляющими организацию отдыха и оздоровления детей в каникулярное время, с дневным пребыванием</t>
  </si>
  <si>
    <t>01Q2515060</t>
  </si>
  <si>
    <t>Софинансирование субсидии на оплату стоимости питания детей в лагерях, организованных муниципальными учреждениями, осуществляющими организацию отдыха и оздоровления детей в каникулярное время, с дневным пребыванием</t>
  </si>
  <si>
    <t>01Q25S5060</t>
  </si>
  <si>
    <t>Расходы по администрированию</t>
  </si>
  <si>
    <t>01Q5316094</t>
  </si>
  <si>
    <t>Капитальные вложения в объекты недвижимого имущества государственной (муниципальной) собственности</t>
  </si>
  <si>
    <t>400</t>
  </si>
  <si>
    <t>Обеспечение прав на жилое помещение в соответствии с Законом Кировской области "О социальной поддержке детей-сирот и детей, оставшихся без попечения родителей, лиц из числа детей-сирот и детей, оставшихся без попечения родителей, детей, попавших в сложную жизненную ситуацию"</t>
  </si>
  <si>
    <t>01Q53Д0820</t>
  </si>
  <si>
    <t>Региональные проекты Кировской области, реализуемые вне рамок национальных проектов</t>
  </si>
  <si>
    <t>01U0000000</t>
  </si>
  <si>
    <t>Создание условий для бесперебойного предоставления бытовых и коммунальных услуг на территории Кировской области</t>
  </si>
  <si>
    <t>01U0500000</t>
  </si>
  <si>
    <t>Реализация мероприятий, направленных на подготовку систем коммунальной инфраструктуры к работе в осенне-зимний период</t>
  </si>
  <si>
    <t>01U0515490</t>
  </si>
  <si>
    <t>Софинансирование  за счет местного бюджета мероприятий, направленных на подготовку объектов коммунальной инфраструктуры к работе в осенне-зимний период</t>
  </si>
  <si>
    <t>01U05S5490</t>
  </si>
  <si>
    <t>Муниципальная программа "Повышение эффективности реализации молодежной политики в Орловском районе Кировской области "</t>
  </si>
  <si>
    <t>0200000000</t>
  </si>
  <si>
    <t>0200005000</t>
  </si>
  <si>
    <t>0200005010</t>
  </si>
  <si>
    <t>Муниципальная программа "Развитие культуры в Орловском районе"</t>
  </si>
  <si>
    <t>0300000000</t>
  </si>
  <si>
    <t>Подпрограмма "Организация и поддержка народного творчества в Орловском районе"</t>
  </si>
  <si>
    <t>0320000000</t>
  </si>
  <si>
    <t>0320005000</t>
  </si>
  <si>
    <t>Мероприятия в сфере культуры</t>
  </si>
  <si>
    <t>0320005050</t>
  </si>
  <si>
    <t>Подпрограмма "Развитие туризма в Орловском районе"</t>
  </si>
  <si>
    <t>0330000000</t>
  </si>
  <si>
    <t>0330005000</t>
  </si>
  <si>
    <t>0330005050</t>
  </si>
  <si>
    <t>Подпрограмма "Сохранение исторического и культурного наследия города Орлова и Орловского района"</t>
  </si>
  <si>
    <t>0340000000</t>
  </si>
  <si>
    <t>0340005000</t>
  </si>
  <si>
    <t>0340005050</t>
  </si>
  <si>
    <t>Подпрограмма "Развитие музейной деятельности  Орловского района Кировской области"</t>
  </si>
  <si>
    <t>0350000000</t>
  </si>
  <si>
    <t>0350003000</t>
  </si>
  <si>
    <t>0350003010</t>
  </si>
  <si>
    <t>035000301А</t>
  </si>
  <si>
    <t>035000301В</t>
  </si>
  <si>
    <t>0350003020</t>
  </si>
  <si>
    <t>Подпрограмма "Организация и развитие библиотечного дела в муниципальном образовании Орловский район Кировской области"</t>
  </si>
  <si>
    <t>0360000000</t>
  </si>
  <si>
    <t>0360003000</t>
  </si>
  <si>
    <t>0360003010</t>
  </si>
  <si>
    <t>036000301А</t>
  </si>
  <si>
    <t>036000301В</t>
  </si>
  <si>
    <t>0360003020</t>
  </si>
  <si>
    <t>0360005000</t>
  </si>
  <si>
    <t>Дополнительное финансирование по комплектованию книжных фондов модельной библиотеки д.Цепели</t>
  </si>
  <si>
    <t>0360005620</t>
  </si>
  <si>
    <t>Подпрограмма "Обеспечение дополнительного художественно-эстетического образования в Орловском районе"</t>
  </si>
  <si>
    <t>0370000000</t>
  </si>
  <si>
    <t>0370003000</t>
  </si>
  <si>
    <t>0370003010</t>
  </si>
  <si>
    <t>037000301В</t>
  </si>
  <si>
    <t>Подпрограмма "Организация деятельности муниципального казенного учреждения "Централизованная бухгалтерия муниципальных учреждений культуры"</t>
  </si>
  <si>
    <t>0380000000</t>
  </si>
  <si>
    <t>0380003000</t>
  </si>
  <si>
    <t>0380003010</t>
  </si>
  <si>
    <t>038000301В</t>
  </si>
  <si>
    <t>03Q0000000</t>
  </si>
  <si>
    <t>03Q0015000</t>
  </si>
  <si>
    <t>03Q00S0000</t>
  </si>
  <si>
    <t>Поддержка отрасли культуры</t>
  </si>
  <si>
    <t>03Q08L5190</t>
  </si>
  <si>
    <t>03Q2515060</t>
  </si>
  <si>
    <t>03Q25S5060</t>
  </si>
  <si>
    <t>Муниципальная программа "Содействие развитию институтов гражданского общества и поддержка социально-ориентированных некоммерческих организаций Орловского района "</t>
  </si>
  <si>
    <t>0400000000</t>
  </si>
  <si>
    <t>0400005000</t>
  </si>
  <si>
    <t>Мероприятия в области социальной политики</t>
  </si>
  <si>
    <t>0400005060</t>
  </si>
  <si>
    <t>Муниципальная программа "Профилактика правонарушений в муниципальном образовании Орловский муниципальный район Кировской области"</t>
  </si>
  <si>
    <t>0500000000</t>
  </si>
  <si>
    <t>0500005000</t>
  </si>
  <si>
    <t>0500005010</t>
  </si>
  <si>
    <t>Муниципальная программа "Развитие физической культуры и спорта в Орловском районе "</t>
  </si>
  <si>
    <t>0600000000</t>
  </si>
  <si>
    <t>0600005000</t>
  </si>
  <si>
    <t>Мероприятия в области физической культры и спорта</t>
  </si>
  <si>
    <t>0600005070</t>
  </si>
  <si>
    <t>Подпрограмма "Организация деятельности Муниципального бюджетного учреждения "Спортивная школа" города Орлова Кировской области"</t>
  </si>
  <si>
    <t>0610000000</t>
  </si>
  <si>
    <t>0610003000</t>
  </si>
  <si>
    <t>Учреждения в сфере спорта</t>
  </si>
  <si>
    <t>0610003040</t>
  </si>
  <si>
    <t>061000304А</t>
  </si>
  <si>
    <t>061000304В</t>
  </si>
  <si>
    <t>06Q0000000</t>
  </si>
  <si>
    <t>06Q0017000</t>
  </si>
  <si>
    <t>06Q00S0000</t>
  </si>
  <si>
    <t>06Q00S5060</t>
  </si>
  <si>
    <t>Финансовая поддержка детско-юношеского и массового спорта</t>
  </si>
  <si>
    <t>06Q1317440</t>
  </si>
  <si>
    <t>06Q2515000</t>
  </si>
  <si>
    <t>06Q2515060</t>
  </si>
  <si>
    <t>06Q25S5060</t>
  </si>
  <si>
    <t>Муниципальная программа "Обеспечение безопасности и жизнедеятельности населения Орловского района Кировской области"</t>
  </si>
  <si>
    <t>0700000000</t>
  </si>
  <si>
    <t>Другие общегосударственные вопросы</t>
  </si>
  <si>
    <t>0700002000</t>
  </si>
  <si>
    <t>Обеспечение обслуживания деятельности исполнительно-распорядительного органа муниципального образования</t>
  </si>
  <si>
    <t>0700002010</t>
  </si>
  <si>
    <t>070000201В</t>
  </si>
  <si>
    <t>0700005000</t>
  </si>
  <si>
    <t>Мероприятия по гражданской обороне и ликвидации последствий чрезвычайных ситуаций</t>
  </si>
  <si>
    <t>0700005260</t>
  </si>
  <si>
    <t>Резервные фонды</t>
  </si>
  <si>
    <t>0700007000</t>
  </si>
  <si>
    <t>Резервные фонды местных администраций</t>
  </si>
  <si>
    <t>0700007010</t>
  </si>
  <si>
    <t>Муниципальная программа "Развитие строительства и архитектуры в Орловском районе Кировской области"</t>
  </si>
  <si>
    <t>0800000000</t>
  </si>
  <si>
    <t>Меропрития в установленной сфере деятельности</t>
  </si>
  <si>
    <t>0800005000</t>
  </si>
  <si>
    <t>Меропрития  в сфере  развития  строительства и архитектуры</t>
  </si>
  <si>
    <t>0800005110</t>
  </si>
  <si>
    <t>Муниципальная программа "Развитие коммунальной  инфраструктуры в  Орловском районе Кировской области"</t>
  </si>
  <si>
    <t>0900000000</t>
  </si>
  <si>
    <t>0900005000</t>
  </si>
  <si>
    <t>Строительство и реконструкция (модернизация) объектов питьевого водоснабжения</t>
  </si>
  <si>
    <t>0900005300</t>
  </si>
  <si>
    <t>Ремонт систем водоснабжения на территории Орловского района</t>
  </si>
  <si>
    <t>0900005310</t>
  </si>
  <si>
    <t>Ремонт системы теплоснабжения на территории Орловского района</t>
  </si>
  <si>
    <t>0900005380</t>
  </si>
  <si>
    <t>Иные межбюджетные трансферты</t>
  </si>
  <si>
    <t>0900021000</t>
  </si>
  <si>
    <t>Иные межбюджетные трансферты на мероприятия по выполнению  иных полномочий органов местного самоуправления в соответствии с жилищным законодательством</t>
  </si>
  <si>
    <t>0900021200</t>
  </si>
  <si>
    <t>Межбюджетные трансферты</t>
  </si>
  <si>
    <t>500</t>
  </si>
  <si>
    <t>09Q0000000</t>
  </si>
  <si>
    <t>09Q00S0000</t>
  </si>
  <si>
    <t>Софинансирование расходов по ремонту водопроводных сетей с.Колково</t>
  </si>
  <si>
    <t>09Q00S5174</t>
  </si>
  <si>
    <t>09U0000000</t>
  </si>
  <si>
    <t>09U0500000</t>
  </si>
  <si>
    <t>09U0515490</t>
  </si>
  <si>
    <t>Софинансирование мероприятий, направленных на подготовку систем коммунальной инфраструктуры к работе в осенне-зимний период</t>
  </si>
  <si>
    <t>09U05S5490</t>
  </si>
  <si>
    <t>Муниципальная программа "Развитие транспортной инфраструктуры Орловского района Кировской области "</t>
  </si>
  <si>
    <t>1000000000</t>
  </si>
  <si>
    <t>1000005000</t>
  </si>
  <si>
    <t>Отдельные мероприятия в области автомобильного транспорта</t>
  </si>
  <si>
    <t>1000005100</t>
  </si>
  <si>
    <t>Содержание и ремонт автомобильных дорог общего пользования местного значени на территории Орловского района</t>
  </si>
  <si>
    <t>100009Д010</t>
  </si>
  <si>
    <t>Иные межбюджетные трансферты бюджетам поселений из муниципального дорожного фонда</t>
  </si>
  <si>
    <t>100009Д090</t>
  </si>
  <si>
    <t>10Q0000000</t>
  </si>
  <si>
    <t>10Q00S0000</t>
  </si>
  <si>
    <t>Софинансирование субсидии местным бюджетам из областного бюджета на софинансирование инициативных проектов по развитию общественной инфраструктуры муниципальных образований Кировской области на ремонт автодороги "Поляки-Русаново_Кленовица"</t>
  </si>
  <si>
    <t>10Q00S5171</t>
  </si>
  <si>
    <t>Софинансирование субсидии местным бюджетам из областного бюджета на софинансирование инициативных проектов по развитию общественной инфраструктуры муниципальных образований Кировской области на ремонт автодороги в д.Малые Ждановы</t>
  </si>
  <si>
    <t>10Q00S5172</t>
  </si>
  <si>
    <t>Софинансирование субсидии местным бюджетам из областного бюджета на софинансирование инициативных проектов по развитию общественной инфраструктуры муниципальных образований Кировской области на ремонт автодороги "Шубины-Тохтино"</t>
  </si>
  <si>
    <t>10Q00S5173</t>
  </si>
  <si>
    <t>Осуществление дорожной деятельности в отношении автомобильных дорог общего пользования местного значения</t>
  </si>
  <si>
    <t>10Q289Д151</t>
  </si>
  <si>
    <t>Капитальный ремонт, ремонт и содержание автомобильных дорог общего пользования местного значения, отобранных по результатам опроса-голования</t>
  </si>
  <si>
    <t>10Q289Д153</t>
  </si>
  <si>
    <t>Софинансирование субсидии на осуществление дорожной деятельности в отношении автомобильных дорог общего пользования местного значения</t>
  </si>
  <si>
    <t>10Q28SД151</t>
  </si>
  <si>
    <t>Софинансирование субсидии на капитальный ремонт, ремонт и содержание автомобильных дорог общего пользования местного значения, отобранных по результатам опроса-голования</t>
  </si>
  <si>
    <t>10Q28SД153</t>
  </si>
  <si>
    <t>10U0000000</t>
  </si>
  <si>
    <t>Комплексное развитие сельских территорий Кировской области</t>
  </si>
  <si>
    <t>10U0700000</t>
  </si>
  <si>
    <t>Развитие  транспортной инфр-ры на с/х территориях</t>
  </si>
  <si>
    <t xml:space="preserve">10U07A3720_x000D_
</t>
  </si>
  <si>
    <t>Развитие транспортной инфраструктуры на сельских территориях.</t>
  </si>
  <si>
    <t>10U07L3720</t>
  </si>
  <si>
    <t>Муниципальная программа "Экологический контроль"</t>
  </si>
  <si>
    <t>1100000000</t>
  </si>
  <si>
    <t>1100005000</t>
  </si>
  <si>
    <t>Мероприятия по ликвидации несанкционированных свалок (площадок временного размещения ТБО)  в населенных пуктах Орловского района</t>
  </si>
  <si>
    <t>1100005270</t>
  </si>
  <si>
    <t>Денежное вознаграждение за добычу волка на территории Орловского района</t>
  </si>
  <si>
    <t>1100005590</t>
  </si>
  <si>
    <t>Иные межбюджетные трасферты</t>
  </si>
  <si>
    <t>1100021000</t>
  </si>
  <si>
    <t>Иные межбюджетные трансферты  на мероприятия по ликвидации несанкционированных свалок (площадок временного размещения ТБО)  в населенных пуктах Орловского района</t>
  </si>
  <si>
    <t>1100021300</t>
  </si>
  <si>
    <t>Муниципальная программа "Поддержка и развитие малого  предпринимательства в Орловском районе Кировской области"</t>
  </si>
  <si>
    <t>1200000000</t>
  </si>
  <si>
    <t>1200005000</t>
  </si>
  <si>
    <t>Мероприятия по развитию малого и среднего предпринимательства</t>
  </si>
  <si>
    <t>1200005130</t>
  </si>
  <si>
    <t>Муниципальная программа "О противодействии коррупции в Орловском районе Кировской области"</t>
  </si>
  <si>
    <t>1300000000</t>
  </si>
  <si>
    <t>1300005000</t>
  </si>
  <si>
    <t>1300005010</t>
  </si>
  <si>
    <t>Муниципальная Программа " Управление муниципальным имуществом и охрана земельных ресурсов муниципального образования Орловский муниципальный район"</t>
  </si>
  <si>
    <t>1400000000</t>
  </si>
  <si>
    <t>1400005000</t>
  </si>
  <si>
    <t>Мероприятия по  управлению муниципальной собственностью</t>
  </si>
  <si>
    <t>1400005140</t>
  </si>
  <si>
    <t>140000514В</t>
  </si>
  <si>
    <t>Мероприятия по землеустройству и землепользованию</t>
  </si>
  <si>
    <t>1400005150</t>
  </si>
  <si>
    <t>14Q0000000</t>
  </si>
  <si>
    <t>14Q0015000</t>
  </si>
  <si>
    <t>14Q00S0000</t>
  </si>
  <si>
    <t>Субсидия на проведение комплексных кадастровых работ</t>
  </si>
  <si>
    <t>Софинансирование субсидии на проведение комплексных кадастровых работ</t>
  </si>
  <si>
    <t>Муниципальная  программа "Инфоромационное общество"</t>
  </si>
  <si>
    <t>1500000000</t>
  </si>
  <si>
    <t>1500005000</t>
  </si>
  <si>
    <t>Мероприятия по приобретению компьютерной, офисной техники, комплектующих и лицензий на программы</t>
  </si>
  <si>
    <t>1500005390</t>
  </si>
  <si>
    <t>Муниципальная программа "Развитие архивного дела в Орловском районе Кировской области "</t>
  </si>
  <si>
    <t>1600000000</t>
  </si>
  <si>
    <t>1600003000</t>
  </si>
  <si>
    <t>1600003010</t>
  </si>
  <si>
    <t>160000301В</t>
  </si>
  <si>
    <t>16Q0000000</t>
  </si>
  <si>
    <t>16Q0016000</t>
  </si>
  <si>
    <t>Хранение, комплектование, учет и использование архивных документов</t>
  </si>
  <si>
    <t>16Q0816010</t>
  </si>
  <si>
    <t>Муниципальная программа "Развитие муниципального управления "</t>
  </si>
  <si>
    <t>1700000000</t>
  </si>
  <si>
    <t>Руководство и управление в сфере установленных функций органов местного самоуправления</t>
  </si>
  <si>
    <t>1700001000</t>
  </si>
  <si>
    <t>Органы местного самоуправления</t>
  </si>
  <si>
    <t>1700001020</t>
  </si>
  <si>
    <t>170000102А</t>
  </si>
  <si>
    <t>170000102В</t>
  </si>
  <si>
    <t>170000103В</t>
  </si>
  <si>
    <t>1700003000</t>
  </si>
  <si>
    <t>Учреждения, обеспечивающие выполнение функций органами  местного самоуправления</t>
  </si>
  <si>
    <t>1700003030</t>
  </si>
  <si>
    <t>170000303В</t>
  </si>
  <si>
    <t>Проведение выборов и референдумов</t>
  </si>
  <si>
    <t>1700004000</t>
  </si>
  <si>
    <t>Проведение выборов</t>
  </si>
  <si>
    <t>1700004010</t>
  </si>
  <si>
    <t>1700005000</t>
  </si>
  <si>
    <t>Мероприятия по  развитию кадрового потенциала муниципального управления, подготовка управленческих кадров администрации муниципального образования</t>
  </si>
  <si>
    <t>1700005160</t>
  </si>
  <si>
    <t>Расходы, связанные с официальным приемом и обслуживанием представителей других организаций</t>
  </si>
  <si>
    <t>1700005170</t>
  </si>
  <si>
    <t>Мероприятия по организации и обеспечению мобилизационной подготовки и мобилизации</t>
  </si>
  <si>
    <t>1700005180</t>
  </si>
  <si>
    <t>Мероприятия по празднованию 80-ой годовщины Победы в Великой Отечественной  войне 1941-1945 годов</t>
  </si>
  <si>
    <t>1700005290</t>
  </si>
  <si>
    <t>Проведение районных мероприятий по повышению социального статуса женщины и материнства</t>
  </si>
  <si>
    <t>1700005630</t>
  </si>
  <si>
    <t>17Q0000000</t>
  </si>
  <si>
    <t>17Q0015000</t>
  </si>
  <si>
    <t>17Q0016000</t>
  </si>
  <si>
    <t>Осуществление переданных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</t>
  </si>
  <si>
    <t>17Q0051200</t>
  </si>
  <si>
    <t>17Q00S0000</t>
  </si>
  <si>
    <t>17Q0316040</t>
  </si>
  <si>
    <t>Подготовка и повышение квалификации лиц, замещающих муниципальные должности, и муниципальных служащих</t>
  </si>
  <si>
    <t>17Q1415560</t>
  </si>
  <si>
    <t>Софинансирование субсидии на подготовку и повышение квалификации лиц, замещающих муниципальные должности, и муниципальных служащих</t>
  </si>
  <si>
    <t>17Q14S5560</t>
  </si>
  <si>
    <t>Создание и деятельность в муниципальных образованиях административных комиссий</t>
  </si>
  <si>
    <t>17Q2016050</t>
  </si>
  <si>
    <t>Создание в муниципальных районах, муниципальных округах, городских округах комиссий по делам несовершеннолетних и защите их прав и организация их деятельности в сфере профилактики безнадзорности и правонарушений несовершеннолетних, включая административную юрисдикцию</t>
  </si>
  <si>
    <t>17Q2016060</t>
  </si>
  <si>
    <t>Поддержка сельскохозяйственного производства</t>
  </si>
  <si>
    <t>17Q3816021</t>
  </si>
  <si>
    <t>17Q5651200</t>
  </si>
  <si>
    <t>Муниципальная программа "Управление муниципальными финансами и регулирование межбюджетных отношений"</t>
  </si>
  <si>
    <t>1800000000</t>
  </si>
  <si>
    <t>1800001000</t>
  </si>
  <si>
    <t>1800001020</t>
  </si>
  <si>
    <t>180000102В</t>
  </si>
  <si>
    <t>1800015000</t>
  </si>
  <si>
    <t>Реализация расходных обязательств муниципальных образований области</t>
  </si>
  <si>
    <t>180001557А</t>
  </si>
  <si>
    <t>Выравнивание бюджетной обеспеченности</t>
  </si>
  <si>
    <t>Иные  межбюджетные трансферты</t>
  </si>
  <si>
    <t>1800021000</t>
  </si>
  <si>
    <t>Иные межбюджетные трансферты на обеспечение  сбалансированности бюджетов поселений</t>
  </si>
  <si>
    <t>1800021100</t>
  </si>
  <si>
    <t>Иные межбюджетные трансферты из бюджета района бюджетам поселений на софинансирование проектов   по комплексному развитию сельских территорий и поддержки местных инициатив</t>
  </si>
  <si>
    <t>1800021400</t>
  </si>
  <si>
    <t>Условно утверждаемые расходы</t>
  </si>
  <si>
    <t>1800022000</t>
  </si>
  <si>
    <t>18Q0000000</t>
  </si>
  <si>
    <t>18Q0016000</t>
  </si>
  <si>
    <t>Расчет и предоставление дотаций бюджетам поселений</t>
  </si>
  <si>
    <t>18Q5116030</t>
  </si>
  <si>
    <t>Муниципальная программа "Энергосбережение и повышение энергетической эффективности в Орловском районе"</t>
  </si>
  <si>
    <t>2000000000</t>
  </si>
  <si>
    <t>2000005000</t>
  </si>
  <si>
    <t>2000005010</t>
  </si>
  <si>
    <t>Муниципальная программа "Социальная поддержка граждан Орловского района Кировской области"</t>
  </si>
  <si>
    <t>2100000000</t>
  </si>
  <si>
    <t>2100005000</t>
  </si>
  <si>
    <t>Расходы на бесплатный проезд в автомобильном транспорте общего пользования (кроме такси) на муниципальных маршрутах регулярных перевозок на территории муниципального образования Орловский муниципальный район Кировской области</t>
  </si>
  <si>
    <t>2100005740</t>
  </si>
  <si>
    <t>Единовременные компенсационные выплаты медицинским работникам</t>
  </si>
  <si>
    <t>2100005760</t>
  </si>
  <si>
    <t>Доплаты к пенсиям, дополнительное пенсонное обеспечение</t>
  </si>
  <si>
    <t>2100008000</t>
  </si>
  <si>
    <t>Доплаты к пенсиям муниципальных служащих</t>
  </si>
  <si>
    <t>2100008010</t>
  </si>
  <si>
    <t>Выплаты отдельным категориям граждан</t>
  </si>
  <si>
    <t>2100009000</t>
  </si>
  <si>
    <t>Единовременная выплата при присвоении звания "Почетный гражданин"</t>
  </si>
  <si>
    <t>2100009010</t>
  </si>
  <si>
    <t>21Q0000000</t>
  </si>
  <si>
    <t>21Q0016000</t>
  </si>
  <si>
    <t>21Q0017000</t>
  </si>
  <si>
    <t>Выплата отдельным категориям специалистов, работающих в муниципальных учреждениях и проживающих в сельских населенных пунктах или поселках городского типа области, частичной компенсации расходов на оплату жилого помещения и коммунальных услуг в виде ежемесячной денежной выплаты</t>
  </si>
  <si>
    <t>21Q1016120</t>
  </si>
  <si>
    <t>Возмещение расходов по оказанию дополнительной меры  социальной поддержки для отдельных категорий граждан,  связанной с обеспечением и доставкой твердого топлива</t>
  </si>
  <si>
    <t>21Q1017520</t>
  </si>
  <si>
    <t>Муниципальная программа "Развитие агропромышленного комплекса Орловского района"</t>
  </si>
  <si>
    <t>2200000000</t>
  </si>
  <si>
    <t>22U0000000</t>
  </si>
  <si>
    <t>Развитие отраслей агропромышленного комплекса Кировской области</t>
  </si>
  <si>
    <t>22U0600000</t>
  </si>
  <si>
    <t>Возмещение части затрат на приобретение современных сельскохозяйственной техники и оборудования для первичной переработки сельскохозяйственной продукции и (или) уплату лизинговых платежей по договорам финансовой аренды</t>
  </si>
  <si>
    <t>22U0616022</t>
  </si>
  <si>
    <t>Возмещение части затрат на уплату процентов по инвестиционным кредитам (займам) в агропромышленном комплексе</t>
  </si>
  <si>
    <t>22U06R4360</t>
  </si>
  <si>
    <t>Возмещение части затрат на оплату процентов по инвестиционным кредитам (займам) в агропромышленном комплексе ООО агрофирме "Пригородная"</t>
  </si>
  <si>
    <t>22U06R4361</t>
  </si>
  <si>
    <t>Возмещение части затрат на оплату процентов по инвестиционным кредитам (займам) в агропромышленном комплексе ООО агрофирме "Чудиновская"</t>
  </si>
  <si>
    <t>22U06R4362</t>
  </si>
  <si>
    <t>Муниципальная программа "Комплексное  развитие сельских территорий Орловского района Кировской области"</t>
  </si>
  <si>
    <t>2300000000</t>
  </si>
  <si>
    <t>23U0000000</t>
  </si>
  <si>
    <t>Комлексное развитие сельских территорий</t>
  </si>
  <si>
    <t>23U0700000</t>
  </si>
  <si>
    <t>Обеспечение комплексного развития сельских территорий</t>
  </si>
  <si>
    <t>23U07L5760</t>
  </si>
  <si>
    <t>Муниципальная программа "Профилактика терроризма, экстремизма и ликвидация последствий проявлений терроризма и экстремизма на территории Орловского муниципального района Кировской области"</t>
  </si>
  <si>
    <t>2500000000</t>
  </si>
  <si>
    <t>2500005000</t>
  </si>
  <si>
    <t>2500005010</t>
  </si>
  <si>
    <t>Мероприятия не вошедшие в подпрограммы</t>
  </si>
  <si>
    <t>2600000000</t>
  </si>
  <si>
    <t>2600001000</t>
  </si>
  <si>
    <t>Председатель контрольно-счётной комиссии муниципального образования</t>
  </si>
  <si>
    <t>2600001050</t>
  </si>
  <si>
    <t>260000105В</t>
  </si>
  <si>
    <t>Депутаты представительного органа муниципального образования</t>
  </si>
  <si>
    <t>2600001060</t>
  </si>
  <si>
    <t>2600005000</t>
  </si>
  <si>
    <t>Мероприятия, посвящённые памятным датам</t>
  </si>
  <si>
    <t>2600005400</t>
  </si>
  <si>
    <t>бюджетных ассигнований по целевым статьям (муниципальным программам Орловского района и непрограммным направлениям деятельности), группам видов расходов классификации расходов бюджетов на 2025 год</t>
  </si>
  <si>
    <t>0</t>
  </si>
  <si>
    <t>1800020100</t>
  </si>
  <si>
    <t>2,71</t>
  </si>
  <si>
    <t>010Ю650500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</si>
  <si>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образовательных организаций</t>
  </si>
  <si>
    <t>01U0У 00000</t>
  </si>
  <si>
    <t>01U0У 15000</t>
  </si>
  <si>
    <t>01U0У 15480</t>
  </si>
  <si>
    <t>01U0У S0000</t>
  </si>
  <si>
    <t>01U0У S5480</t>
  </si>
  <si>
    <t>Развитие инфраструктуры системы образования Кировской области</t>
  </si>
  <si>
    <t>Реализация мер, направленных на выполнение предписаний надзорных органов и приведение зданий в соответствие с требованиями, предъявляемыми к безопасности в процессе эксплуатации, в муниципальных образовательных организациях</t>
  </si>
  <si>
    <t>Софинансирование субсидии, направленной на выполнение предписаний надзорных органов и приведение зданий в соответствие с требованиями, предъявляемыми к безопасности в процессе эксплуатации, в муниципальных образовательных организациях</t>
  </si>
  <si>
    <t>06U0000000</t>
  </si>
  <si>
    <t>06U0J00000</t>
  </si>
  <si>
    <t>06U0J15000</t>
  </si>
  <si>
    <t>06U0J15010</t>
  </si>
  <si>
    <t>06U0JS0000</t>
  </si>
  <si>
    <t>06U0JS5010</t>
  </si>
  <si>
    <t>Повышение доступности спортивной инфраструктуры для всех категорий населения Кировской области</t>
  </si>
  <si>
    <t>Реализация мероприятий государственной программы Кировской области "Развитие физической культуры и спорта"</t>
  </si>
  <si>
    <t>Софинансирование мероприятий государственной программы Кировской области "Развитие физической культуры и спорта"</t>
  </si>
  <si>
    <t>06U0J 17000</t>
  </si>
  <si>
    <t>06U0J 17440</t>
  </si>
  <si>
    <t>ВР</t>
  </si>
  <si>
    <t>ЦС</t>
  </si>
  <si>
    <t>Осуществление деятельности по опеке и попечительству</t>
  </si>
  <si>
    <t>Средства на разработку проектной документации на проведение работ по сохранению объекта культурного наследия регионального значения  школа №1 им. Н.Ф. Зонова</t>
  </si>
  <si>
    <t>Грант "Движение первых"</t>
  </si>
  <si>
    <t>0120005790</t>
  </si>
  <si>
    <t>0120005810</t>
  </si>
  <si>
    <t>Ремонт крыши МКОУ ДО ДДТ "Мозаика"</t>
  </si>
  <si>
    <t>0130005800</t>
  </si>
  <si>
    <t>037000301A</t>
  </si>
  <si>
    <t>Создание и развитие молодёжных пространств</t>
  </si>
  <si>
    <t>0200005830</t>
  </si>
  <si>
    <t>Субсидия на создание и развитие молодёжных пространств</t>
  </si>
  <si>
    <t>Софинансирование за счёт средств местного бюджета субсидии на создание и развитие молодёжных пространств</t>
  </si>
  <si>
    <t>0350005000</t>
  </si>
  <si>
    <t>0350005820</t>
  </si>
  <si>
    <t>2600005850</t>
  </si>
  <si>
    <t>Резерв предстоящих платежей</t>
  </si>
  <si>
    <t>1800005000</t>
  </si>
  <si>
    <t>1800005840</t>
  </si>
  <si>
    <t xml:space="preserve">Субсидия Орловскому городскому поселению на ремонт здания бани </t>
  </si>
  <si>
    <t>160000301A</t>
  </si>
  <si>
    <t>10Q0015000</t>
  </si>
  <si>
    <t>10Q0015171</t>
  </si>
  <si>
    <t>10Q0015172</t>
  </si>
  <si>
    <t>Субсидия местным бюджетам из областного бюджета на софинансирование инициативных проектов по развитию общественной инфраструктуры муниципальных образований Кировской области на ремонт автодороги "Поляки-Русаново_Кленовица"</t>
  </si>
  <si>
    <t>Cубсидия местным бюджетам из областного бюджета на софинансирование инициативных проектов по развитию общественной инфраструктуры муниципальных образований Кировской области на ремонт автодороги в д.Малые Ждановы</t>
  </si>
  <si>
    <t>09Q0015000</t>
  </si>
  <si>
    <t>09Q0015174</t>
  </si>
  <si>
    <t>Ремонт  водопроводных сетей с.Колково</t>
  </si>
  <si>
    <t>1100005860</t>
  </si>
  <si>
    <t>Оплата услуг по утилизации сбитых животных на автодорогах общего пользования местного значения Орловского района</t>
  </si>
  <si>
    <t>Разработка проектно-сметной документации по капитальному  ремонту  водопроводных сетей</t>
  </si>
  <si>
    <t>0900005870</t>
  </si>
  <si>
    <t>02U0000000</t>
  </si>
  <si>
    <t>02U0015000</t>
  </si>
  <si>
    <t>02U0S15090</t>
  </si>
  <si>
    <t>02U00S0000</t>
  </si>
  <si>
    <t>02U00S5090</t>
  </si>
  <si>
    <t xml:space="preserve">Иные межбюджетные трансферты на устранение предписаний надзорных органов по обеспечению предоставления бытовых услуг населению города Орлова </t>
  </si>
  <si>
    <t>0900021500</t>
  </si>
  <si>
    <t>0900021600</t>
  </si>
  <si>
    <t>14Q4415140</t>
  </si>
  <si>
    <t>14Q44S5140</t>
  </si>
  <si>
    <t>0110002000</t>
  </si>
  <si>
    <t>0110002020</t>
  </si>
  <si>
    <t>Исполнение судебных актов по обращению взыскания на средства местного бюджета</t>
  </si>
  <si>
    <t>0120002000</t>
  </si>
  <si>
    <t>0120002020</t>
  </si>
  <si>
    <t xml:space="preserve">Оплата стоимости питания детей в лагерях </t>
  </si>
  <si>
    <t>0120005880</t>
  </si>
  <si>
    <t>0130005880</t>
  </si>
  <si>
    <t>Возмещение расходов, связанных с освобождением от платы, взымаемой с родителей (законных представителей) за присмотр и уход за ребёнком участника специальной военной операции, посещающим на территории Кировской области муниципальную образовательную организацию, реализующую образовательную программу дошкольного образования</t>
  </si>
  <si>
    <t>0370005880</t>
  </si>
  <si>
    <t>0370005000</t>
  </si>
  <si>
    <t>0610005000</t>
  </si>
  <si>
    <t>0610005880</t>
  </si>
  <si>
    <t>0900005010</t>
  </si>
  <si>
    <t>2600002000</t>
  </si>
  <si>
    <t>2600002020</t>
  </si>
  <si>
    <t>Фонд поддержки инициатив населения</t>
  </si>
  <si>
    <t>0110027000</t>
  </si>
  <si>
    <t>0120027000</t>
  </si>
  <si>
    <t>01Q0217280</t>
  </si>
  <si>
    <t>Разработка проектно-сметной документации на капитальный ремонт перекрытий подвального помещения здания МКУК «Орловский краеведческий музей», являющегося объектом культурного наследия федерального значения «Усадьба купца Кузнецова»</t>
  </si>
  <si>
    <t>1700002020</t>
  </si>
  <si>
    <t>0120003050</t>
  </si>
  <si>
    <t>Обеспечение выполнения функций бюджетных учреждений в сфере общего образования</t>
  </si>
  <si>
    <t>012000305A</t>
  </si>
  <si>
    <t>012000305В</t>
  </si>
  <si>
    <t>0130003060</t>
  </si>
  <si>
    <t>013000306A</t>
  </si>
  <si>
    <t>013000306В</t>
  </si>
  <si>
    <t>Обеспечение выполнения функций бюджетных учреждений в сфере дополнительного образования</t>
  </si>
  <si>
    <t>Расходы за счёт средств местного бюджета на реализациюотдельных расходных обязательств</t>
  </si>
  <si>
    <t>100009Д020</t>
  </si>
  <si>
    <t>Дополнительное софинансирование за счёт средств местного бюджета инициативных проектов по развитию общественной инфраструктуры муниципальных образований Кировской области на ремонт автодороги "Поляки-Русаново-Кленовица"</t>
  </si>
  <si>
    <t>18Q1455490</t>
  </si>
  <si>
    <t>Поощрение муниципальной управленческой команды Орловского района, деятельность которой способствовала достижению Кировской областью в 2024 году значений (уровней) показателей для оценки эффективности деятельности высших должностных лиц субъектов РФ и деятельности исполнительных органов субъектов РФ</t>
  </si>
  <si>
    <t>17Q1455490</t>
  </si>
  <si>
    <t>17Q1417300</t>
  </si>
  <si>
    <t>Поощрение муниципальных образований Кировской области</t>
  </si>
  <si>
    <t>170000303A</t>
  </si>
  <si>
    <t>038000301A</t>
  </si>
  <si>
    <t>070000201A</t>
  </si>
  <si>
    <t>к решению   Думы Орловского муниципального округа</t>
  </si>
  <si>
    <t>Иные межбюджетные трансферты по разработке проектно-сметной документации по  ремонту  водопроводных сетей и канализации</t>
  </si>
  <si>
    <t>0900005890</t>
  </si>
  <si>
    <t>Дополнительные работы по ремонту водопроводных сетей с.Колково</t>
  </si>
  <si>
    <t>260000105А</t>
  </si>
  <si>
    <t>Процент исполнения (%)</t>
  </si>
  <si>
    <t>Исполнено (Тыс.рублей)</t>
  </si>
  <si>
    <t>Предусмотрено (тыс. рублей)</t>
  </si>
  <si>
    <t xml:space="preserve">                               Приложение №3</t>
  </si>
  <si>
    <t xml:space="preserve">                                       от                          №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</si>
</sst>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00000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Arial Cyr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3" fillId="0" borderId="0" applyFont="0" applyFill="0" applyBorder="0" applyAlignment="0" applyProtection="0"/>
    <xf numFmtId="0" fontId="5" fillId="0" borderId="0"/>
  </cellStyleXfs>
  <cellXfs count="52">
    <xf numFmtId="0" fontId="0" fillId="0" borderId="0" xfId="0"/>
    <xf numFmtId="49" fontId="2" fillId="2" borderId="0" xfId="1" applyNumberFormat="1" applyFont="1" applyFill="1" applyAlignment="1">
      <alignment horizontal="center" vertical="top" wrapText="1"/>
    </xf>
    <xf numFmtId="49" fontId="0" fillId="2" borderId="0" xfId="0" applyNumberFormat="1" applyFill="1"/>
    <xf numFmtId="2" fontId="2" fillId="2" borderId="0" xfId="1" applyNumberFormat="1" applyFont="1" applyFill="1" applyAlignment="1">
      <alignment horizontal="right" vertical="top" wrapText="1"/>
    </xf>
    <xf numFmtId="2" fontId="0" fillId="2" borderId="0" xfId="0" applyNumberFormat="1" applyFill="1" applyAlignment="1">
      <alignment horizontal="right"/>
    </xf>
    <xf numFmtId="11" fontId="2" fillId="2" borderId="0" xfId="1" applyNumberFormat="1" applyFont="1" applyFill="1" applyAlignment="1">
      <alignment horizontal="center" vertical="top" wrapText="1"/>
    </xf>
    <xf numFmtId="11" fontId="0" fillId="2" borderId="0" xfId="0" applyNumberFormat="1" applyFill="1" applyAlignment="1">
      <alignment wrapText="1"/>
    </xf>
    <xf numFmtId="11" fontId="6" fillId="2" borderId="1" xfId="0" quotePrefix="1" applyNumberFormat="1" applyFont="1" applyFill="1" applyBorder="1" applyAlignment="1">
      <alignment horizontal="center" vertical="top" wrapText="1"/>
    </xf>
    <xf numFmtId="49" fontId="6" fillId="2" borderId="1" xfId="0" applyNumberFormat="1" applyFont="1" applyFill="1" applyBorder="1" applyAlignment="1">
      <alignment horizontal="center" vertical="top" wrapText="1"/>
    </xf>
    <xf numFmtId="49" fontId="4" fillId="2" borderId="1" xfId="0" applyNumberFormat="1" applyFont="1" applyFill="1" applyBorder="1" applyAlignment="1">
      <alignment horizontal="center" vertical="top" wrapText="1"/>
    </xf>
    <xf numFmtId="2" fontId="6" fillId="2" borderId="1" xfId="0" applyNumberFormat="1" applyFont="1" applyFill="1" applyBorder="1" applyAlignment="1">
      <alignment horizontal="right" vertical="top" wrapText="1"/>
    </xf>
    <xf numFmtId="164" fontId="9" fillId="2" borderId="1" xfId="0" applyNumberFormat="1" applyFont="1" applyFill="1" applyBorder="1" applyAlignment="1">
      <alignment horizontal="left" wrapText="1"/>
    </xf>
    <xf numFmtId="11" fontId="9" fillId="2" borderId="1" xfId="1" applyNumberFormat="1" applyFont="1" applyFill="1" applyBorder="1" applyAlignment="1">
      <alignment horizontal="left" wrapText="1"/>
    </xf>
    <xf numFmtId="49" fontId="9" fillId="2" borderId="1" xfId="1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wrapText="1"/>
    </xf>
    <xf numFmtId="49" fontId="9" fillId="2" borderId="1" xfId="1" applyNumberFormat="1" applyFont="1" applyFill="1" applyBorder="1" applyAlignment="1">
      <alignment horizontal="center" wrapText="1"/>
    </xf>
    <xf numFmtId="11" fontId="9" fillId="2" borderId="1" xfId="0" applyNumberFormat="1" applyFont="1" applyFill="1" applyBorder="1" applyAlignment="1">
      <alignment horizontal="left" wrapText="1"/>
    </xf>
    <xf numFmtId="49" fontId="9" fillId="0" borderId="1" xfId="0" applyNumberFormat="1" applyFont="1" applyBorder="1" applyAlignment="1">
      <alignment horizontal="center"/>
    </xf>
    <xf numFmtId="49" fontId="10" fillId="2" borderId="1" xfId="1" applyNumberFormat="1" applyFont="1" applyFill="1" applyBorder="1" applyAlignment="1">
      <alignment horizontal="center"/>
    </xf>
    <xf numFmtId="11" fontId="10" fillId="2" borderId="1" xfId="1" applyNumberFormat="1" applyFont="1" applyFill="1" applyBorder="1" applyAlignment="1">
      <alignment horizontal="left" wrapText="1"/>
    </xf>
    <xf numFmtId="0" fontId="6" fillId="0" borderId="1" xfId="0" applyFont="1" applyBorder="1" applyAlignment="1">
      <alignment horizontal="center"/>
    </xf>
    <xf numFmtId="43" fontId="13" fillId="2" borderId="1" xfId="2" applyFont="1" applyFill="1" applyBorder="1" applyAlignment="1">
      <alignment horizontal="right"/>
    </xf>
    <xf numFmtId="43" fontId="15" fillId="2" borderId="1" xfId="2" applyFont="1" applyFill="1" applyBorder="1" applyAlignment="1">
      <alignment horizontal="right"/>
    </xf>
    <xf numFmtId="43" fontId="13" fillId="2" borderId="3" xfId="2" applyFont="1" applyFill="1" applyBorder="1" applyAlignment="1">
      <alignment horizontal="right"/>
    </xf>
    <xf numFmtId="43" fontId="11" fillId="3" borderId="1" xfId="2" applyFont="1" applyFill="1" applyBorder="1" applyAlignment="1">
      <alignment horizontal="right" wrapText="1"/>
    </xf>
    <xf numFmtId="43" fontId="12" fillId="2" borderId="1" xfId="2" applyFont="1" applyFill="1" applyBorder="1" applyAlignment="1">
      <alignment horizontal="right" wrapText="1"/>
    </xf>
    <xf numFmtId="43" fontId="3" fillId="0" borderId="0" xfId="2" applyFont="1" applyAlignment="1">
      <alignment horizontal="right"/>
    </xf>
    <xf numFmtId="43" fontId="3" fillId="0" borderId="1" xfId="2" applyFont="1" applyBorder="1" applyAlignment="1">
      <alignment horizontal="right"/>
    </xf>
    <xf numFmtId="43" fontId="14" fillId="2" borderId="1" xfId="2" applyFont="1" applyFill="1" applyBorder="1" applyAlignment="1">
      <alignment horizontal="right" wrapText="1"/>
    </xf>
    <xf numFmtId="43" fontId="11" fillId="3" borderId="3" xfId="2" applyFont="1" applyFill="1" applyBorder="1" applyAlignment="1">
      <alignment horizontal="right" wrapText="1"/>
    </xf>
    <xf numFmtId="43" fontId="12" fillId="2" borderId="3" xfId="2" applyFont="1" applyFill="1" applyBorder="1" applyAlignment="1">
      <alignment horizontal="right" wrapText="1"/>
    </xf>
    <xf numFmtId="43" fontId="3" fillId="0" borderId="3" xfId="2" applyFont="1" applyBorder="1" applyAlignment="1">
      <alignment horizontal="right"/>
    </xf>
    <xf numFmtId="43" fontId="11" fillId="3" borderId="2" xfId="2" applyFont="1" applyFill="1" applyBorder="1" applyAlignment="1">
      <alignment horizontal="right" wrapText="1"/>
    </xf>
    <xf numFmtId="2" fontId="6" fillId="2" borderId="1" xfId="0" quotePrefix="1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7" fillId="3" borderId="1" xfId="0" applyNumberFormat="1" applyFont="1" applyFill="1" applyBorder="1" applyAlignment="1">
      <alignment horizontal="left" wrapText="1"/>
    </xf>
    <xf numFmtId="49" fontId="7" fillId="3" borderId="1" xfId="0" applyNumberFormat="1" applyFont="1" applyFill="1" applyBorder="1" applyAlignment="1">
      <alignment horizontal="center" wrapText="1"/>
    </xf>
    <xf numFmtId="49" fontId="8" fillId="3" borderId="1" xfId="0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left" wrapText="1"/>
    </xf>
    <xf numFmtId="49" fontId="4" fillId="2" borderId="1" xfId="0" applyNumberFormat="1" applyFont="1" applyFill="1" applyBorder="1" applyAlignment="1">
      <alignment horizontal="center" wrapText="1"/>
    </xf>
    <xf numFmtId="49" fontId="6" fillId="2" borderId="1" xfId="0" applyNumberFormat="1" applyFont="1" applyFill="1" applyBorder="1" applyAlignment="1">
      <alignment horizontal="center" wrapText="1"/>
    </xf>
    <xf numFmtId="164" fontId="9" fillId="0" borderId="1" xfId="3" applyNumberFormat="1" applyFont="1" applyFill="1" applyBorder="1" applyAlignment="1">
      <alignment horizontal="left" wrapText="1"/>
    </xf>
    <xf numFmtId="0" fontId="7" fillId="3" borderId="2" xfId="0" applyNumberFormat="1" applyFont="1" applyFill="1" applyBorder="1" applyAlignment="1">
      <alignment horizontal="left" wrapText="1"/>
    </xf>
    <xf numFmtId="49" fontId="7" fillId="3" borderId="2" xfId="0" applyNumberFormat="1" applyFont="1" applyFill="1" applyBorder="1" applyAlignment="1">
      <alignment horizontal="center" wrapText="1"/>
    </xf>
    <xf numFmtId="49" fontId="8" fillId="3" borderId="2" xfId="0" applyNumberFormat="1" applyFont="1" applyFill="1" applyBorder="1" applyAlignment="1">
      <alignment horizontal="center" wrapText="1"/>
    </xf>
    <xf numFmtId="11" fontId="0" fillId="2" borderId="0" xfId="0" applyNumberFormat="1" applyFill="1" applyAlignment="1">
      <alignment horizontal="right" wrapText="1"/>
    </xf>
    <xf numFmtId="11" fontId="0" fillId="2" borderId="0" xfId="0" applyNumberFormat="1" applyFont="1" applyFill="1" applyAlignment="1">
      <alignment horizontal="right" wrapText="1"/>
    </xf>
    <xf numFmtId="49" fontId="2" fillId="2" borderId="0" xfId="1" applyNumberFormat="1" applyFont="1" applyFill="1" applyAlignment="1">
      <alignment horizontal="center" wrapText="1"/>
    </xf>
    <xf numFmtId="11" fontId="0" fillId="2" borderId="0" xfId="0" applyNumberFormat="1" applyFill="1" applyAlignment="1">
      <alignment horizontal="center" wrapText="1"/>
    </xf>
    <xf numFmtId="49" fontId="2" fillId="2" borderId="0" xfId="1" applyNumberFormat="1" applyFont="1" applyFill="1" applyAlignment="1">
      <alignment horizontal="center"/>
    </xf>
    <xf numFmtId="0" fontId="9" fillId="2" borderId="0" xfId="0" applyFont="1" applyFill="1" applyAlignment="1">
      <alignment wrapText="1"/>
    </xf>
  </cellXfs>
  <cellStyles count="4">
    <cellStyle name="Обычный" xfId="0" builtinId="0"/>
    <cellStyle name="Обычный 2" xfId="1"/>
    <cellStyle name="Обычный_Лист1" xfId="3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7"/>
  <sheetViews>
    <sheetView tabSelected="1" workbookViewId="0">
      <selection activeCell="L14" sqref="L14"/>
    </sheetView>
  </sheetViews>
  <sheetFormatPr defaultRowHeight="15" x14ac:dyDescent="0.25"/>
  <cols>
    <col min="1" max="1" width="62.28515625" style="6" customWidth="1"/>
    <col min="2" max="2" width="13" style="2" customWidth="1"/>
    <col min="3" max="3" width="8.5703125" style="2" customWidth="1"/>
    <col min="4" max="4" width="15.28515625" style="4" customWidth="1"/>
    <col min="5" max="5" width="7" hidden="1" customWidth="1"/>
    <col min="6" max="6" width="0" hidden="1" customWidth="1"/>
    <col min="7" max="7" width="16.7109375" customWidth="1"/>
    <col min="8" max="8" width="16.5703125" customWidth="1"/>
  </cols>
  <sheetData>
    <row r="1" spans="1:8" ht="15" customHeight="1" x14ac:dyDescent="0.25">
      <c r="A1" s="46" t="s">
        <v>599</v>
      </c>
      <c r="B1" s="46"/>
      <c r="C1" s="46"/>
      <c r="D1" s="46"/>
      <c r="E1" s="46"/>
      <c r="F1" s="46"/>
      <c r="G1" s="46"/>
      <c r="H1" s="46"/>
    </row>
    <row r="2" spans="1:8" ht="15" customHeight="1" x14ac:dyDescent="0.25">
      <c r="A2" s="47" t="s">
        <v>591</v>
      </c>
      <c r="B2" s="47"/>
      <c r="C2" s="47"/>
      <c r="D2" s="47"/>
      <c r="E2" s="47"/>
      <c r="F2" s="47"/>
      <c r="G2" s="47"/>
      <c r="H2" s="47"/>
    </row>
    <row r="3" spans="1:8" ht="15" customHeight="1" x14ac:dyDescent="0.25">
      <c r="A3" s="47" t="s">
        <v>600</v>
      </c>
      <c r="B3" s="47"/>
      <c r="C3" s="47"/>
      <c r="D3" s="47"/>
      <c r="E3" s="47"/>
      <c r="F3" s="47"/>
      <c r="G3" s="47"/>
      <c r="H3" s="47"/>
    </row>
    <row r="4" spans="1:8" x14ac:dyDescent="0.25">
      <c r="A4" s="49"/>
      <c r="B4" s="49"/>
      <c r="C4" s="49"/>
      <c r="D4" s="49"/>
    </row>
    <row r="5" spans="1:8" ht="18.75" x14ac:dyDescent="0.3">
      <c r="A5" s="50" t="s">
        <v>0</v>
      </c>
      <c r="B5" s="50"/>
      <c r="C5" s="50"/>
      <c r="D5" s="50"/>
      <c r="E5" s="50"/>
      <c r="F5" s="50"/>
      <c r="G5" s="50"/>
      <c r="H5" s="50"/>
    </row>
    <row r="6" spans="1:8" ht="54" customHeight="1" x14ac:dyDescent="0.3">
      <c r="A6" s="48" t="s">
        <v>481</v>
      </c>
      <c r="B6" s="48"/>
      <c r="C6" s="48"/>
      <c r="D6" s="48"/>
      <c r="E6" s="48"/>
      <c r="F6" s="48"/>
      <c r="G6" s="48"/>
      <c r="H6" s="48"/>
    </row>
    <row r="7" spans="1:8" ht="18.75" x14ac:dyDescent="0.25">
      <c r="A7" s="5"/>
      <c r="B7" s="1"/>
      <c r="C7" s="1"/>
      <c r="D7" s="3"/>
    </row>
    <row r="8" spans="1:8" ht="30" customHeight="1" x14ac:dyDescent="0.25">
      <c r="A8" s="7" t="s">
        <v>1</v>
      </c>
      <c r="B8" s="8" t="s">
        <v>507</v>
      </c>
      <c r="C8" s="8" t="s">
        <v>506</v>
      </c>
      <c r="D8" s="33" t="s">
        <v>598</v>
      </c>
      <c r="E8" s="34"/>
      <c r="F8" s="34"/>
      <c r="G8" s="35" t="s">
        <v>597</v>
      </c>
      <c r="H8" s="35" t="s">
        <v>596</v>
      </c>
    </row>
    <row r="9" spans="1:8" x14ac:dyDescent="0.25">
      <c r="A9" s="9">
        <v>1</v>
      </c>
      <c r="B9" s="9" t="s">
        <v>2</v>
      </c>
      <c r="C9" s="8" t="s">
        <v>3</v>
      </c>
      <c r="D9" s="10">
        <v>4</v>
      </c>
      <c r="G9" s="20">
        <v>5</v>
      </c>
      <c r="H9" s="20">
        <v>6</v>
      </c>
    </row>
    <row r="10" spans="1:8" ht="35.25" customHeight="1" x14ac:dyDescent="0.25">
      <c r="A10" s="36" t="s">
        <v>4</v>
      </c>
      <c r="B10" s="37" t="s">
        <v>5</v>
      </c>
      <c r="C10" s="38" t="s">
        <v>6</v>
      </c>
      <c r="D10" s="24">
        <f>SUM(D11+D222+D236+D314+D318+D322+D360+D375+D379+D413+D450+D461+D465+D469+D485+D489+D502+D568+D596+D600+D620+D630+D635+D639)</f>
        <v>564254.24000000011</v>
      </c>
      <c r="E10" s="24" t="e">
        <f t="shared" ref="E10:G10" si="0">SUM(E11+E222+E236+E314+E318+E322+E360+E375+E379+E413+E450+E461+E465+E469+E485+E489+E502+E568+E596+E600+E620+E630+E635+E639)</f>
        <v>#REF!</v>
      </c>
      <c r="F10" s="24" t="e">
        <f t="shared" si="0"/>
        <v>#REF!</v>
      </c>
      <c r="G10" s="24">
        <f t="shared" si="0"/>
        <v>556210.03</v>
      </c>
      <c r="H10" s="24">
        <f>G10/D10*100</f>
        <v>98.574364279477976</v>
      </c>
    </row>
    <row r="11" spans="1:8" ht="26.25" x14ac:dyDescent="0.25">
      <c r="A11" s="36" t="s">
        <v>7</v>
      </c>
      <c r="B11" s="37" t="s">
        <v>8</v>
      </c>
      <c r="C11" s="38" t="s">
        <v>6</v>
      </c>
      <c r="D11" s="24">
        <f>SUM(D12+D23+D48+D95+D125+D144+D148+D152+D156+D160+D207+D134)</f>
        <v>270192.55</v>
      </c>
      <c r="E11" s="24">
        <f t="shared" ref="E11:G11" si="1">SUM(E12+E23+E48+E95+E125+E144+E148+E152+E156+E160+E207+E134)</f>
        <v>0</v>
      </c>
      <c r="F11" s="24">
        <f t="shared" si="1"/>
        <v>25911.920000000002</v>
      </c>
      <c r="G11" s="24">
        <f t="shared" si="1"/>
        <v>265575.59999999998</v>
      </c>
      <c r="H11" s="24">
        <f t="shared" ref="H11:H74" si="2">G11/D11*100</f>
        <v>98.291237119602286</v>
      </c>
    </row>
    <row r="12" spans="1:8" x14ac:dyDescent="0.25">
      <c r="A12" s="39" t="s">
        <v>9</v>
      </c>
      <c r="B12" s="40" t="s">
        <v>10</v>
      </c>
      <c r="C12" s="41" t="s">
        <v>6</v>
      </c>
      <c r="D12" s="25">
        <f>SUM(D13)</f>
        <v>10536.499999999998</v>
      </c>
      <c r="E12" s="25">
        <f t="shared" ref="E12:G12" si="3">SUM(E13)</f>
        <v>0</v>
      </c>
      <c r="F12" s="25">
        <f t="shared" si="3"/>
        <v>0</v>
      </c>
      <c r="G12" s="25">
        <f t="shared" si="3"/>
        <v>10536.499999999998</v>
      </c>
      <c r="H12" s="24">
        <f t="shared" si="2"/>
        <v>100</v>
      </c>
    </row>
    <row r="13" spans="1:8" x14ac:dyDescent="0.25">
      <c r="A13" s="39" t="s">
        <v>11</v>
      </c>
      <c r="B13" s="40" t="s">
        <v>12</v>
      </c>
      <c r="C13" s="41" t="s">
        <v>6</v>
      </c>
      <c r="D13" s="25">
        <f>SUM(D14+D17+D20)</f>
        <v>10536.499999999998</v>
      </c>
      <c r="E13" s="25">
        <f t="shared" ref="E13:G13" si="4">SUM(E14+E17+E20)</f>
        <v>0</v>
      </c>
      <c r="F13" s="25">
        <f t="shared" si="4"/>
        <v>0</v>
      </c>
      <c r="G13" s="25">
        <f t="shared" si="4"/>
        <v>10536.499999999998</v>
      </c>
      <c r="H13" s="24">
        <f t="shared" si="2"/>
        <v>100</v>
      </c>
    </row>
    <row r="14" spans="1:8" ht="51.75" x14ac:dyDescent="0.25">
      <c r="A14" s="12" t="s">
        <v>486</v>
      </c>
      <c r="B14" s="13" t="s">
        <v>485</v>
      </c>
      <c r="C14" s="13" t="s">
        <v>6</v>
      </c>
      <c r="D14" s="21">
        <f>SUM(D15+D16)</f>
        <v>351.9</v>
      </c>
      <c r="E14" s="21">
        <f t="shared" ref="E14:G14" si="5">SUM(E15+E16)</f>
        <v>0</v>
      </c>
      <c r="F14" s="21">
        <f t="shared" si="5"/>
        <v>0</v>
      </c>
      <c r="G14" s="21">
        <f t="shared" si="5"/>
        <v>351.9</v>
      </c>
      <c r="H14" s="24">
        <f t="shared" si="2"/>
        <v>100</v>
      </c>
    </row>
    <row r="15" spans="1:8" ht="51.75" x14ac:dyDescent="0.25">
      <c r="A15" s="12" t="s">
        <v>15</v>
      </c>
      <c r="B15" s="13" t="s">
        <v>485</v>
      </c>
      <c r="C15" s="13" t="s">
        <v>16</v>
      </c>
      <c r="D15" s="21">
        <v>320.68</v>
      </c>
      <c r="E15" s="26"/>
      <c r="F15" s="26"/>
      <c r="G15" s="27">
        <v>320.68</v>
      </c>
      <c r="H15" s="24">
        <f t="shared" si="2"/>
        <v>100</v>
      </c>
    </row>
    <row r="16" spans="1:8" ht="26.25" x14ac:dyDescent="0.25">
      <c r="A16" s="12" t="s">
        <v>68</v>
      </c>
      <c r="B16" s="13" t="s">
        <v>485</v>
      </c>
      <c r="C16" s="13" t="s">
        <v>69</v>
      </c>
      <c r="D16" s="21">
        <v>31.22</v>
      </c>
      <c r="E16" s="26"/>
      <c r="F16" s="26"/>
      <c r="G16" s="27">
        <v>31.22</v>
      </c>
      <c r="H16" s="24">
        <f t="shared" si="2"/>
        <v>100</v>
      </c>
    </row>
    <row r="17" spans="1:8" ht="39" x14ac:dyDescent="0.25">
      <c r="A17" s="39" t="s">
        <v>13</v>
      </c>
      <c r="B17" s="40" t="s">
        <v>14</v>
      </c>
      <c r="C17" s="41" t="s">
        <v>6</v>
      </c>
      <c r="D17" s="25">
        <f>SUM(D18+D19)</f>
        <v>637.5</v>
      </c>
      <c r="E17" s="25">
        <f t="shared" ref="E17:G17" si="6">SUM(E18+E19)</f>
        <v>0</v>
      </c>
      <c r="F17" s="25">
        <f t="shared" si="6"/>
        <v>0</v>
      </c>
      <c r="G17" s="25">
        <f t="shared" si="6"/>
        <v>637.5</v>
      </c>
      <c r="H17" s="24">
        <f t="shared" si="2"/>
        <v>100</v>
      </c>
    </row>
    <row r="18" spans="1:8" ht="51.75" x14ac:dyDescent="0.25">
      <c r="A18" s="39" t="s">
        <v>15</v>
      </c>
      <c r="B18" s="40" t="s">
        <v>14</v>
      </c>
      <c r="C18" s="41" t="s">
        <v>16</v>
      </c>
      <c r="D18" s="25">
        <v>562.65</v>
      </c>
      <c r="E18" s="26"/>
      <c r="F18" s="26"/>
      <c r="G18" s="27">
        <v>562.65</v>
      </c>
      <c r="H18" s="24">
        <f t="shared" si="2"/>
        <v>100</v>
      </c>
    </row>
    <row r="19" spans="1:8" ht="26.25" x14ac:dyDescent="0.25">
      <c r="A19" s="12" t="s">
        <v>68</v>
      </c>
      <c r="B19" s="40" t="s">
        <v>14</v>
      </c>
      <c r="C19" s="41" t="s">
        <v>69</v>
      </c>
      <c r="D19" s="25">
        <v>74.849999999999994</v>
      </c>
      <c r="E19" s="26"/>
      <c r="F19" s="26"/>
      <c r="G19" s="27">
        <v>74.849999999999994</v>
      </c>
      <c r="H19" s="24">
        <f t="shared" si="2"/>
        <v>100</v>
      </c>
    </row>
    <row r="20" spans="1:8" ht="77.25" x14ac:dyDescent="0.25">
      <c r="A20" s="39" t="s">
        <v>17</v>
      </c>
      <c r="B20" s="40" t="s">
        <v>18</v>
      </c>
      <c r="C20" s="41" t="s">
        <v>6</v>
      </c>
      <c r="D20" s="25">
        <f>SUM(D21+D22)</f>
        <v>9547.0999999999985</v>
      </c>
      <c r="E20" s="25">
        <f t="shared" ref="E20:G20" si="7">SUM(E21+E22)</f>
        <v>0</v>
      </c>
      <c r="F20" s="25">
        <f t="shared" si="7"/>
        <v>0</v>
      </c>
      <c r="G20" s="25">
        <f t="shared" si="7"/>
        <v>9547.0999999999985</v>
      </c>
      <c r="H20" s="24">
        <f t="shared" si="2"/>
        <v>100</v>
      </c>
    </row>
    <row r="21" spans="1:8" ht="51.75" x14ac:dyDescent="0.25">
      <c r="A21" s="39" t="s">
        <v>15</v>
      </c>
      <c r="B21" s="40" t="s">
        <v>18</v>
      </c>
      <c r="C21" s="41" t="s">
        <v>16</v>
      </c>
      <c r="D21" s="25">
        <v>8582.9699999999993</v>
      </c>
      <c r="E21" s="26"/>
      <c r="F21" s="26"/>
      <c r="G21" s="27">
        <v>8582.9699999999993</v>
      </c>
      <c r="H21" s="24">
        <f t="shared" si="2"/>
        <v>100</v>
      </c>
    </row>
    <row r="22" spans="1:8" ht="26.25" x14ac:dyDescent="0.25">
      <c r="A22" s="12" t="s">
        <v>68</v>
      </c>
      <c r="B22" s="40" t="s">
        <v>18</v>
      </c>
      <c r="C22" s="41" t="s">
        <v>69</v>
      </c>
      <c r="D22" s="25">
        <v>964.13</v>
      </c>
      <c r="E22" s="26"/>
      <c r="F22" s="26"/>
      <c r="G22" s="27">
        <v>964.13</v>
      </c>
      <c r="H22" s="24">
        <f t="shared" si="2"/>
        <v>100</v>
      </c>
    </row>
    <row r="23" spans="1:8" ht="26.25" x14ac:dyDescent="0.25">
      <c r="A23" s="39" t="s">
        <v>19</v>
      </c>
      <c r="B23" s="40" t="s">
        <v>20</v>
      </c>
      <c r="C23" s="41" t="s">
        <v>6</v>
      </c>
      <c r="D23" s="25">
        <f>SUM(D24+D27+D43+D46)</f>
        <v>50048.63</v>
      </c>
      <c r="E23" s="25">
        <f t="shared" ref="E23:F23" si="8">SUM(E24+E27+E43+E46)</f>
        <v>0</v>
      </c>
      <c r="F23" s="25">
        <f t="shared" si="8"/>
        <v>1625</v>
      </c>
      <c r="G23" s="25">
        <f>SUM(G24+G27+G43+G46)</f>
        <v>48881.82</v>
      </c>
      <c r="H23" s="24">
        <f t="shared" si="2"/>
        <v>97.668647473467303</v>
      </c>
    </row>
    <row r="24" spans="1:8" x14ac:dyDescent="0.25">
      <c r="A24" s="12" t="s">
        <v>232</v>
      </c>
      <c r="B24" s="13" t="s">
        <v>550</v>
      </c>
      <c r="C24" s="13" t="s">
        <v>6</v>
      </c>
      <c r="D24" s="21">
        <f>SUM(D25)</f>
        <v>122.8</v>
      </c>
      <c r="E24" s="21">
        <f t="shared" ref="E24:G25" si="9">SUM(E25)</f>
        <v>0</v>
      </c>
      <c r="F24" s="21">
        <f t="shared" si="9"/>
        <v>0</v>
      </c>
      <c r="G24" s="21">
        <f t="shared" si="9"/>
        <v>122.8</v>
      </c>
      <c r="H24" s="24">
        <f t="shared" si="2"/>
        <v>100</v>
      </c>
    </row>
    <row r="25" spans="1:8" ht="26.25" x14ac:dyDescent="0.25">
      <c r="A25" s="12" t="s">
        <v>552</v>
      </c>
      <c r="B25" s="13" t="s">
        <v>551</v>
      </c>
      <c r="C25" s="13" t="s">
        <v>6</v>
      </c>
      <c r="D25" s="21">
        <f>SUM(D26)</f>
        <v>122.8</v>
      </c>
      <c r="E25" s="21">
        <f t="shared" si="9"/>
        <v>0</v>
      </c>
      <c r="F25" s="21">
        <f t="shared" si="9"/>
        <v>0</v>
      </c>
      <c r="G25" s="21">
        <f t="shared" si="9"/>
        <v>122.8</v>
      </c>
      <c r="H25" s="24">
        <f t="shared" si="2"/>
        <v>100</v>
      </c>
    </row>
    <row r="26" spans="1:8" x14ac:dyDescent="0.25">
      <c r="A26" s="12" t="s">
        <v>29</v>
      </c>
      <c r="B26" s="13" t="s">
        <v>551</v>
      </c>
      <c r="C26" s="13" t="s">
        <v>30</v>
      </c>
      <c r="D26" s="21">
        <v>122.8</v>
      </c>
      <c r="E26" s="26"/>
      <c r="F26" s="26"/>
      <c r="G26" s="27">
        <v>122.8</v>
      </c>
      <c r="H26" s="24">
        <f t="shared" si="2"/>
        <v>100</v>
      </c>
    </row>
    <row r="27" spans="1:8" x14ac:dyDescent="0.25">
      <c r="A27" s="39" t="s">
        <v>21</v>
      </c>
      <c r="B27" s="40" t="s">
        <v>22</v>
      </c>
      <c r="C27" s="41" t="s">
        <v>6</v>
      </c>
      <c r="D27" s="25">
        <f>SUM(D28+D31+D35+D39)</f>
        <v>48881.829999999994</v>
      </c>
      <c r="E27" s="25">
        <f t="shared" ref="E27:G27" si="10">SUM(E28+E31+E35+E39)</f>
        <v>0</v>
      </c>
      <c r="F27" s="25">
        <f t="shared" si="10"/>
        <v>1041</v>
      </c>
      <c r="G27" s="25">
        <f t="shared" si="10"/>
        <v>48015.02</v>
      </c>
      <c r="H27" s="24">
        <f t="shared" si="2"/>
        <v>98.226723508510233</v>
      </c>
    </row>
    <row r="28" spans="1:8" x14ac:dyDescent="0.25">
      <c r="A28" s="39" t="s">
        <v>23</v>
      </c>
      <c r="B28" s="40" t="s">
        <v>24</v>
      </c>
      <c r="C28" s="41" t="s">
        <v>6</v>
      </c>
      <c r="D28" s="25">
        <f>SUM(D29:D30)</f>
        <v>3109.34</v>
      </c>
      <c r="E28" s="25">
        <f t="shared" ref="E28:G28" si="11">SUM(E29:E30)</f>
        <v>0</v>
      </c>
      <c r="F28" s="25">
        <f t="shared" si="11"/>
        <v>557</v>
      </c>
      <c r="G28" s="25">
        <f t="shared" si="11"/>
        <v>2821</v>
      </c>
      <c r="H28" s="24">
        <f t="shared" si="2"/>
        <v>90.726649385400123</v>
      </c>
    </row>
    <row r="29" spans="1:8" ht="51.75" x14ac:dyDescent="0.25">
      <c r="A29" s="39" t="s">
        <v>15</v>
      </c>
      <c r="B29" s="40" t="s">
        <v>24</v>
      </c>
      <c r="C29" s="41" t="s">
        <v>16</v>
      </c>
      <c r="D29" s="25">
        <v>0</v>
      </c>
      <c r="E29" s="26"/>
      <c r="F29" s="26"/>
      <c r="G29" s="27">
        <v>0</v>
      </c>
      <c r="H29" s="24">
        <v>0</v>
      </c>
    </row>
    <row r="30" spans="1:8" ht="26.25" x14ac:dyDescent="0.25">
      <c r="A30" s="39" t="s">
        <v>25</v>
      </c>
      <c r="B30" s="40" t="s">
        <v>24</v>
      </c>
      <c r="C30" s="41" t="s">
        <v>26</v>
      </c>
      <c r="D30" s="25">
        <v>3109.34</v>
      </c>
      <c r="E30" s="26"/>
      <c r="F30" s="26">
        <v>557</v>
      </c>
      <c r="G30" s="27">
        <v>2821</v>
      </c>
      <c r="H30" s="24">
        <f t="shared" si="2"/>
        <v>90.726649385400123</v>
      </c>
    </row>
    <row r="31" spans="1:8" ht="26.25" x14ac:dyDescent="0.25">
      <c r="A31" s="39" t="s">
        <v>27</v>
      </c>
      <c r="B31" s="40" t="s">
        <v>28</v>
      </c>
      <c r="C31" s="41" t="s">
        <v>6</v>
      </c>
      <c r="D31" s="25">
        <f>SUM(D32:D34)</f>
        <v>15939.37</v>
      </c>
      <c r="E31" s="25">
        <f t="shared" ref="E31:G31" si="12">SUM(E32:E34)</f>
        <v>0</v>
      </c>
      <c r="F31" s="25">
        <f t="shared" si="12"/>
        <v>0</v>
      </c>
      <c r="G31" s="25">
        <f t="shared" si="12"/>
        <v>15939.37</v>
      </c>
      <c r="H31" s="24">
        <f t="shared" si="2"/>
        <v>100</v>
      </c>
    </row>
    <row r="32" spans="1:8" ht="51.75" x14ac:dyDescent="0.25">
      <c r="A32" s="39" t="s">
        <v>15</v>
      </c>
      <c r="B32" s="40" t="s">
        <v>28</v>
      </c>
      <c r="C32" s="41" t="s">
        <v>16</v>
      </c>
      <c r="D32" s="25">
        <v>12630</v>
      </c>
      <c r="E32" s="26"/>
      <c r="F32" s="26"/>
      <c r="G32" s="27">
        <v>12630</v>
      </c>
      <c r="H32" s="24">
        <f t="shared" si="2"/>
        <v>100</v>
      </c>
    </row>
    <row r="33" spans="1:8" ht="26.25" x14ac:dyDescent="0.25">
      <c r="A33" s="39" t="s">
        <v>25</v>
      </c>
      <c r="B33" s="40" t="s">
        <v>28</v>
      </c>
      <c r="C33" s="41" t="s">
        <v>26</v>
      </c>
      <c r="D33" s="25">
        <v>3000</v>
      </c>
      <c r="E33" s="26"/>
      <c r="F33" s="26"/>
      <c r="G33" s="27">
        <v>3000</v>
      </c>
      <c r="H33" s="24">
        <f t="shared" si="2"/>
        <v>100</v>
      </c>
    </row>
    <row r="34" spans="1:8" x14ac:dyDescent="0.25">
      <c r="A34" s="39" t="s">
        <v>29</v>
      </c>
      <c r="B34" s="40" t="s">
        <v>28</v>
      </c>
      <c r="C34" s="41" t="s">
        <v>30</v>
      </c>
      <c r="D34" s="25">
        <v>309.37</v>
      </c>
      <c r="E34" s="26"/>
      <c r="F34" s="26"/>
      <c r="G34" s="27">
        <v>309.37</v>
      </c>
      <c r="H34" s="24">
        <f t="shared" si="2"/>
        <v>100</v>
      </c>
    </row>
    <row r="35" spans="1:8" ht="26.25" x14ac:dyDescent="0.25">
      <c r="A35" s="39" t="s">
        <v>31</v>
      </c>
      <c r="B35" s="40" t="s">
        <v>32</v>
      </c>
      <c r="C35" s="41" t="s">
        <v>6</v>
      </c>
      <c r="D35" s="25">
        <f>SUM(D36:D38)</f>
        <v>22604.92</v>
      </c>
      <c r="E35" s="25">
        <f t="shared" ref="E35:G35" si="13">SUM(E36:E38)</f>
        <v>0</v>
      </c>
      <c r="F35" s="25">
        <f t="shared" si="13"/>
        <v>0</v>
      </c>
      <c r="G35" s="25">
        <f t="shared" si="13"/>
        <v>22466.109999999997</v>
      </c>
      <c r="H35" s="24">
        <f t="shared" si="2"/>
        <v>99.385930142641513</v>
      </c>
    </row>
    <row r="36" spans="1:8" ht="51.75" x14ac:dyDescent="0.25">
      <c r="A36" s="39" t="s">
        <v>15</v>
      </c>
      <c r="B36" s="40" t="s">
        <v>32</v>
      </c>
      <c r="C36" s="41" t="s">
        <v>16</v>
      </c>
      <c r="D36" s="25">
        <v>18661.5</v>
      </c>
      <c r="E36" s="26"/>
      <c r="F36" s="26"/>
      <c r="G36" s="27">
        <v>18661.5</v>
      </c>
      <c r="H36" s="24">
        <f t="shared" si="2"/>
        <v>100</v>
      </c>
    </row>
    <row r="37" spans="1:8" ht="26.25" x14ac:dyDescent="0.25">
      <c r="A37" s="39" t="s">
        <v>25</v>
      </c>
      <c r="B37" s="40" t="s">
        <v>32</v>
      </c>
      <c r="C37" s="41" t="s">
        <v>26</v>
      </c>
      <c r="D37" s="25">
        <v>3866.48</v>
      </c>
      <c r="E37" s="26"/>
      <c r="F37" s="26"/>
      <c r="G37" s="27">
        <v>3727.67</v>
      </c>
      <c r="H37" s="24">
        <f t="shared" si="2"/>
        <v>96.409912892346526</v>
      </c>
    </row>
    <row r="38" spans="1:8" x14ac:dyDescent="0.25">
      <c r="A38" s="39" t="s">
        <v>29</v>
      </c>
      <c r="B38" s="40" t="s">
        <v>32</v>
      </c>
      <c r="C38" s="41" t="s">
        <v>30</v>
      </c>
      <c r="D38" s="25">
        <v>76.94</v>
      </c>
      <c r="E38" s="26"/>
      <c r="F38" s="26"/>
      <c r="G38" s="27">
        <v>76.94</v>
      </c>
      <c r="H38" s="24">
        <f t="shared" si="2"/>
        <v>100</v>
      </c>
    </row>
    <row r="39" spans="1:8" ht="39" x14ac:dyDescent="0.25">
      <c r="A39" s="39" t="s">
        <v>33</v>
      </c>
      <c r="B39" s="40" t="s">
        <v>34</v>
      </c>
      <c r="C39" s="41" t="s">
        <v>6</v>
      </c>
      <c r="D39" s="25">
        <f>SUM(D40,D41,D42)</f>
        <v>7228.2</v>
      </c>
      <c r="E39" s="25">
        <f t="shared" ref="E39:G39" si="14">SUM(E40,E41,E42)</f>
        <v>0</v>
      </c>
      <c r="F39" s="25">
        <f t="shared" si="14"/>
        <v>484</v>
      </c>
      <c r="G39" s="25">
        <f t="shared" si="14"/>
        <v>6788.54</v>
      </c>
      <c r="H39" s="24">
        <f t="shared" si="2"/>
        <v>93.917434492681437</v>
      </c>
    </row>
    <row r="40" spans="1:8" ht="51.75" x14ac:dyDescent="0.25">
      <c r="A40" s="39" t="s">
        <v>15</v>
      </c>
      <c r="B40" s="40" t="s">
        <v>34</v>
      </c>
      <c r="C40" s="41" t="s">
        <v>16</v>
      </c>
      <c r="D40" s="25">
        <v>80</v>
      </c>
      <c r="E40" s="26"/>
      <c r="F40" s="26"/>
      <c r="G40" s="27">
        <v>0</v>
      </c>
      <c r="H40" s="24">
        <f t="shared" si="2"/>
        <v>0</v>
      </c>
    </row>
    <row r="41" spans="1:8" ht="26.25" x14ac:dyDescent="0.25">
      <c r="A41" s="39" t="s">
        <v>25</v>
      </c>
      <c r="B41" s="40" t="s">
        <v>34</v>
      </c>
      <c r="C41" s="41" t="s">
        <v>26</v>
      </c>
      <c r="D41" s="25">
        <v>7147.65</v>
      </c>
      <c r="E41" s="26"/>
      <c r="F41" s="26">
        <v>484</v>
      </c>
      <c r="G41" s="27">
        <v>6787.99</v>
      </c>
      <c r="H41" s="24">
        <f t="shared" si="2"/>
        <v>94.968136380488701</v>
      </c>
    </row>
    <row r="42" spans="1:8" x14ac:dyDescent="0.25">
      <c r="A42" s="39" t="s">
        <v>29</v>
      </c>
      <c r="B42" s="40" t="s">
        <v>34</v>
      </c>
      <c r="C42" s="41" t="s">
        <v>30</v>
      </c>
      <c r="D42" s="25">
        <v>0.55000000000000004</v>
      </c>
      <c r="E42" s="26"/>
      <c r="F42" s="26"/>
      <c r="G42" s="27">
        <v>0.55000000000000004</v>
      </c>
      <c r="H42" s="24">
        <f t="shared" si="2"/>
        <v>100</v>
      </c>
    </row>
    <row r="43" spans="1:8" x14ac:dyDescent="0.25">
      <c r="A43" s="39" t="s">
        <v>35</v>
      </c>
      <c r="B43" s="40" t="s">
        <v>36</v>
      </c>
      <c r="C43" s="41" t="s">
        <v>6</v>
      </c>
      <c r="D43" s="25">
        <f>SUM(D44)</f>
        <v>984</v>
      </c>
      <c r="E43" s="25">
        <f t="shared" ref="E43:G44" si="15">SUM(E44)</f>
        <v>0</v>
      </c>
      <c r="F43" s="25">
        <f t="shared" si="15"/>
        <v>584</v>
      </c>
      <c r="G43" s="25">
        <f t="shared" si="15"/>
        <v>684</v>
      </c>
      <c r="H43" s="24">
        <f t="shared" si="2"/>
        <v>69.512195121951208</v>
      </c>
    </row>
    <row r="44" spans="1:8" ht="26.25" x14ac:dyDescent="0.25">
      <c r="A44" s="39" t="s">
        <v>37</v>
      </c>
      <c r="B44" s="40" t="s">
        <v>38</v>
      </c>
      <c r="C44" s="41" t="s">
        <v>6</v>
      </c>
      <c r="D44" s="25">
        <f>SUM(D45)</f>
        <v>984</v>
      </c>
      <c r="E44" s="25">
        <f t="shared" si="15"/>
        <v>0</v>
      </c>
      <c r="F44" s="25">
        <f t="shared" si="15"/>
        <v>584</v>
      </c>
      <c r="G44" s="25">
        <f t="shared" si="15"/>
        <v>684</v>
      </c>
      <c r="H44" s="24">
        <f t="shared" si="2"/>
        <v>69.512195121951208</v>
      </c>
    </row>
    <row r="45" spans="1:8" ht="26.25" x14ac:dyDescent="0.25">
      <c r="A45" s="39" t="s">
        <v>25</v>
      </c>
      <c r="B45" s="40" t="s">
        <v>38</v>
      </c>
      <c r="C45" s="41" t="s">
        <v>26</v>
      </c>
      <c r="D45" s="25">
        <v>984</v>
      </c>
      <c r="E45" s="26"/>
      <c r="F45" s="26">
        <v>584</v>
      </c>
      <c r="G45" s="27">
        <v>684</v>
      </c>
      <c r="H45" s="24">
        <f t="shared" si="2"/>
        <v>69.512195121951208</v>
      </c>
    </row>
    <row r="46" spans="1:8" x14ac:dyDescent="0.25">
      <c r="A46" s="11" t="s">
        <v>566</v>
      </c>
      <c r="B46" s="13" t="s">
        <v>567</v>
      </c>
      <c r="C46" s="13" t="s">
        <v>6</v>
      </c>
      <c r="D46" s="21">
        <f>SUM(D47)</f>
        <v>60</v>
      </c>
      <c r="E46" s="21">
        <f t="shared" ref="E46:G46" si="16">SUM(E47)</f>
        <v>0</v>
      </c>
      <c r="F46" s="21">
        <f t="shared" si="16"/>
        <v>0</v>
      </c>
      <c r="G46" s="21">
        <f t="shared" si="16"/>
        <v>60</v>
      </c>
      <c r="H46" s="24">
        <f t="shared" si="2"/>
        <v>100</v>
      </c>
    </row>
    <row r="47" spans="1:8" ht="26.25" x14ac:dyDescent="0.25">
      <c r="A47" s="11" t="s">
        <v>25</v>
      </c>
      <c r="B47" s="13" t="s">
        <v>567</v>
      </c>
      <c r="C47" s="13" t="s">
        <v>26</v>
      </c>
      <c r="D47" s="21">
        <v>60</v>
      </c>
      <c r="E47" s="26"/>
      <c r="F47" s="26"/>
      <c r="G47" s="27">
        <v>60</v>
      </c>
      <c r="H47" s="24">
        <f t="shared" si="2"/>
        <v>100</v>
      </c>
    </row>
    <row r="48" spans="1:8" ht="26.25" x14ac:dyDescent="0.25">
      <c r="A48" s="39" t="s">
        <v>39</v>
      </c>
      <c r="B48" s="40" t="s">
        <v>40</v>
      </c>
      <c r="C48" s="41" t="s">
        <v>6</v>
      </c>
      <c r="D48" s="25">
        <f>SUM(D52+D77+D49+D93)</f>
        <v>52159.709999999992</v>
      </c>
      <c r="E48" s="25">
        <f t="shared" ref="E48:G48" si="17">SUM(E52+E77+E49+E93)</f>
        <v>0</v>
      </c>
      <c r="F48" s="25">
        <f t="shared" si="17"/>
        <v>14135.02</v>
      </c>
      <c r="G48" s="25">
        <f t="shared" si="17"/>
        <v>48949.42</v>
      </c>
      <c r="H48" s="24">
        <f t="shared" si="2"/>
        <v>93.845268694937161</v>
      </c>
    </row>
    <row r="49" spans="1:8" x14ac:dyDescent="0.25">
      <c r="A49" s="12" t="s">
        <v>232</v>
      </c>
      <c r="B49" s="13" t="s">
        <v>553</v>
      </c>
      <c r="C49" s="13" t="s">
        <v>6</v>
      </c>
      <c r="D49" s="21">
        <f>SUM(D50)</f>
        <v>871.67</v>
      </c>
      <c r="E49" s="21">
        <f t="shared" ref="E49:G50" si="18">SUM(E50)</f>
        <v>0</v>
      </c>
      <c r="F49" s="21">
        <f t="shared" si="18"/>
        <v>0</v>
      </c>
      <c r="G49" s="21">
        <f t="shared" si="18"/>
        <v>871.67</v>
      </c>
      <c r="H49" s="24">
        <f t="shared" si="2"/>
        <v>100</v>
      </c>
    </row>
    <row r="50" spans="1:8" ht="26.25" x14ac:dyDescent="0.25">
      <c r="A50" s="12" t="s">
        <v>552</v>
      </c>
      <c r="B50" s="13" t="s">
        <v>554</v>
      </c>
      <c r="C50" s="13" t="s">
        <v>6</v>
      </c>
      <c r="D50" s="21">
        <f>SUM(D51)</f>
        <v>871.67</v>
      </c>
      <c r="E50" s="21">
        <f t="shared" si="18"/>
        <v>0</v>
      </c>
      <c r="F50" s="21">
        <f t="shared" si="18"/>
        <v>0</v>
      </c>
      <c r="G50" s="21">
        <f t="shared" si="18"/>
        <v>871.67</v>
      </c>
      <c r="H50" s="24">
        <f t="shared" si="2"/>
        <v>100</v>
      </c>
    </row>
    <row r="51" spans="1:8" x14ac:dyDescent="0.25">
      <c r="A51" s="12" t="s">
        <v>29</v>
      </c>
      <c r="B51" s="13" t="s">
        <v>554</v>
      </c>
      <c r="C51" s="13" t="s">
        <v>30</v>
      </c>
      <c r="D51" s="21">
        <v>871.67</v>
      </c>
      <c r="E51" s="26"/>
      <c r="F51" s="26"/>
      <c r="G51" s="27">
        <v>871.67</v>
      </c>
      <c r="H51" s="24">
        <f t="shared" si="2"/>
        <v>100</v>
      </c>
    </row>
    <row r="52" spans="1:8" x14ac:dyDescent="0.25">
      <c r="A52" s="39" t="s">
        <v>21</v>
      </c>
      <c r="B52" s="40" t="s">
        <v>41</v>
      </c>
      <c r="C52" s="41" t="s">
        <v>6</v>
      </c>
      <c r="D52" s="25">
        <f>SUM(D53+D58+D62+D64+D68+D71+D73+D75)</f>
        <v>35468.979999999996</v>
      </c>
      <c r="E52" s="25">
        <f t="shared" ref="E52:G52" si="19">SUM(E53+E58+E62+E64+E68+E71+E73+E75)</f>
        <v>0</v>
      </c>
      <c r="F52" s="25">
        <f t="shared" si="19"/>
        <v>753.01</v>
      </c>
      <c r="G52" s="25">
        <f t="shared" si="19"/>
        <v>34787.74</v>
      </c>
      <c r="H52" s="24">
        <f t="shared" si="2"/>
        <v>98.079335802721147</v>
      </c>
    </row>
    <row r="53" spans="1:8" x14ac:dyDescent="0.25">
      <c r="A53" s="39" t="s">
        <v>23</v>
      </c>
      <c r="B53" s="40" t="s">
        <v>42</v>
      </c>
      <c r="C53" s="41" t="s">
        <v>6</v>
      </c>
      <c r="D53" s="25">
        <f>SUM(D54,D55,D56,D57)</f>
        <v>4751.3</v>
      </c>
      <c r="E53" s="25">
        <f t="shared" ref="E53:G53" si="20">SUM(E54,E55,E56,E57)</f>
        <v>0</v>
      </c>
      <c r="F53" s="25">
        <f t="shared" si="20"/>
        <v>54</v>
      </c>
      <c r="G53" s="25">
        <f t="shared" si="20"/>
        <v>4732.45</v>
      </c>
      <c r="H53" s="24">
        <f t="shared" si="2"/>
        <v>99.60326647443857</v>
      </c>
    </row>
    <row r="54" spans="1:8" ht="51.75" customHeight="1" x14ac:dyDescent="0.25">
      <c r="A54" s="39" t="s">
        <v>15</v>
      </c>
      <c r="B54" s="40" t="s">
        <v>42</v>
      </c>
      <c r="C54" s="41" t="s">
        <v>16</v>
      </c>
      <c r="D54" s="25">
        <v>0.8</v>
      </c>
      <c r="E54" s="26"/>
      <c r="F54" s="26"/>
      <c r="G54" s="27">
        <v>0.8</v>
      </c>
      <c r="H54" s="24">
        <f t="shared" si="2"/>
        <v>100</v>
      </c>
    </row>
    <row r="55" spans="1:8" ht="26.25" x14ac:dyDescent="0.25">
      <c r="A55" s="39" t="s">
        <v>25</v>
      </c>
      <c r="B55" s="40" t="s">
        <v>42</v>
      </c>
      <c r="C55" s="41" t="s">
        <v>26</v>
      </c>
      <c r="D55" s="25">
        <v>4717.71</v>
      </c>
      <c r="E55" s="26"/>
      <c r="F55" s="26">
        <v>54</v>
      </c>
      <c r="G55" s="27">
        <v>4705.5</v>
      </c>
      <c r="H55" s="24">
        <f t="shared" si="2"/>
        <v>99.741187991631534</v>
      </c>
    </row>
    <row r="56" spans="1:8" x14ac:dyDescent="0.25">
      <c r="A56" s="39" t="s">
        <v>43</v>
      </c>
      <c r="B56" s="40" t="s">
        <v>42</v>
      </c>
      <c r="C56" s="41" t="s">
        <v>44</v>
      </c>
      <c r="D56" s="25" t="s">
        <v>482</v>
      </c>
      <c r="E56" s="26"/>
      <c r="F56" s="26"/>
      <c r="G56" s="27"/>
      <c r="H56" s="24">
        <v>0</v>
      </c>
    </row>
    <row r="57" spans="1:8" x14ac:dyDescent="0.25">
      <c r="A57" s="39" t="s">
        <v>29</v>
      </c>
      <c r="B57" s="40" t="s">
        <v>42</v>
      </c>
      <c r="C57" s="41" t="s">
        <v>30</v>
      </c>
      <c r="D57" s="25">
        <v>32.79</v>
      </c>
      <c r="E57" s="26"/>
      <c r="F57" s="26"/>
      <c r="G57" s="27">
        <v>26.15</v>
      </c>
      <c r="H57" s="24">
        <f t="shared" si="2"/>
        <v>79.749923757243053</v>
      </c>
    </row>
    <row r="58" spans="1:8" ht="26.25" x14ac:dyDescent="0.25">
      <c r="A58" s="39" t="s">
        <v>27</v>
      </c>
      <c r="B58" s="40" t="s">
        <v>45</v>
      </c>
      <c r="C58" s="41" t="s">
        <v>6</v>
      </c>
      <c r="D58" s="25">
        <f>SUM(D59:D61)</f>
        <v>10566.89</v>
      </c>
      <c r="E58" s="25">
        <f t="shared" ref="E58:G58" si="21">SUM(E59:E61)</f>
        <v>0</v>
      </c>
      <c r="F58" s="25">
        <f t="shared" si="21"/>
        <v>0</v>
      </c>
      <c r="G58" s="25">
        <f t="shared" si="21"/>
        <v>10566.89</v>
      </c>
      <c r="H58" s="24">
        <f t="shared" si="2"/>
        <v>100</v>
      </c>
    </row>
    <row r="59" spans="1:8" ht="51.75" x14ac:dyDescent="0.25">
      <c r="A59" s="39" t="s">
        <v>15</v>
      </c>
      <c r="B59" s="40" t="s">
        <v>45</v>
      </c>
      <c r="C59" s="41" t="s">
        <v>16</v>
      </c>
      <c r="D59" s="25">
        <v>4156.43</v>
      </c>
      <c r="E59" s="26"/>
      <c r="F59" s="26"/>
      <c r="G59" s="27">
        <v>4156.43</v>
      </c>
      <c r="H59" s="24">
        <f t="shared" si="2"/>
        <v>100</v>
      </c>
    </row>
    <row r="60" spans="1:8" ht="26.25" x14ac:dyDescent="0.25">
      <c r="A60" s="39" t="s">
        <v>25</v>
      </c>
      <c r="B60" s="40" t="s">
        <v>45</v>
      </c>
      <c r="C60" s="41" t="s">
        <v>26</v>
      </c>
      <c r="D60" s="25">
        <v>4965.03</v>
      </c>
      <c r="E60" s="26"/>
      <c r="F60" s="26"/>
      <c r="G60" s="27">
        <v>4965.03</v>
      </c>
      <c r="H60" s="24">
        <f t="shared" si="2"/>
        <v>100</v>
      </c>
    </row>
    <row r="61" spans="1:8" x14ac:dyDescent="0.25">
      <c r="A61" s="39" t="s">
        <v>29</v>
      </c>
      <c r="B61" s="40" t="s">
        <v>45</v>
      </c>
      <c r="C61" s="41" t="s">
        <v>30</v>
      </c>
      <c r="D61" s="25">
        <v>1445.43</v>
      </c>
      <c r="E61" s="26"/>
      <c r="F61" s="26"/>
      <c r="G61" s="27">
        <v>1445.43</v>
      </c>
      <c r="H61" s="24">
        <f t="shared" si="2"/>
        <v>100</v>
      </c>
    </row>
    <row r="62" spans="1:8" ht="26.25" x14ac:dyDescent="0.25">
      <c r="A62" s="39" t="s">
        <v>46</v>
      </c>
      <c r="B62" s="40" t="s">
        <v>47</v>
      </c>
      <c r="C62" s="41" t="s">
        <v>6</v>
      </c>
      <c r="D62" s="25">
        <f>SUM(D63)</f>
        <v>1185.23</v>
      </c>
      <c r="E62" s="25">
        <f t="shared" ref="E62:G62" si="22">SUM(E63)</f>
        <v>0</v>
      </c>
      <c r="F62" s="25">
        <f t="shared" si="22"/>
        <v>0</v>
      </c>
      <c r="G62" s="25">
        <f t="shared" si="22"/>
        <v>1185.23</v>
      </c>
      <c r="H62" s="24">
        <f t="shared" si="2"/>
        <v>100</v>
      </c>
    </row>
    <row r="63" spans="1:8" ht="51.75" x14ac:dyDescent="0.25">
      <c r="A63" s="39" t="s">
        <v>15</v>
      </c>
      <c r="B63" s="40" t="s">
        <v>47</v>
      </c>
      <c r="C63" s="41" t="s">
        <v>16</v>
      </c>
      <c r="D63" s="25">
        <v>1185.23</v>
      </c>
      <c r="E63" s="26"/>
      <c r="F63" s="26"/>
      <c r="G63" s="27">
        <v>1185.23</v>
      </c>
      <c r="H63" s="24">
        <f t="shared" si="2"/>
        <v>100</v>
      </c>
    </row>
    <row r="64" spans="1:8" ht="26.25" x14ac:dyDescent="0.25">
      <c r="A64" s="39" t="s">
        <v>31</v>
      </c>
      <c r="B64" s="40" t="s">
        <v>48</v>
      </c>
      <c r="C64" s="41" t="s">
        <v>6</v>
      </c>
      <c r="D64" s="25">
        <f>SUM(D65+D66+D67)</f>
        <v>11579.599999999999</v>
      </c>
      <c r="E64" s="25">
        <f t="shared" ref="E64:G64" si="23">SUM(E65+E66+E67)</f>
        <v>0</v>
      </c>
      <c r="F64" s="25">
        <f t="shared" si="23"/>
        <v>0</v>
      </c>
      <c r="G64" s="25">
        <f t="shared" si="23"/>
        <v>11528.32</v>
      </c>
      <c r="H64" s="24">
        <f t="shared" si="2"/>
        <v>99.557152233237773</v>
      </c>
    </row>
    <row r="65" spans="1:8" ht="51.75" x14ac:dyDescent="0.25">
      <c r="A65" s="39" t="s">
        <v>15</v>
      </c>
      <c r="B65" s="40" t="s">
        <v>48</v>
      </c>
      <c r="C65" s="41" t="s">
        <v>16</v>
      </c>
      <c r="D65" s="25">
        <v>4699.5</v>
      </c>
      <c r="E65" s="26"/>
      <c r="F65" s="26"/>
      <c r="G65" s="27">
        <v>4699.37</v>
      </c>
      <c r="H65" s="24">
        <f t="shared" si="2"/>
        <v>99.997233748271086</v>
      </c>
    </row>
    <row r="66" spans="1:8" ht="26.25" x14ac:dyDescent="0.25">
      <c r="A66" s="39" t="s">
        <v>25</v>
      </c>
      <c r="B66" s="40" t="s">
        <v>48</v>
      </c>
      <c r="C66" s="41" t="s">
        <v>26</v>
      </c>
      <c r="D66" s="25">
        <v>6527.64</v>
      </c>
      <c r="E66" s="26"/>
      <c r="F66" s="26"/>
      <c r="G66" s="27">
        <v>6481.45</v>
      </c>
      <c r="H66" s="24">
        <f t="shared" si="2"/>
        <v>99.292393575626107</v>
      </c>
    </row>
    <row r="67" spans="1:8" x14ac:dyDescent="0.25">
      <c r="A67" s="39" t="s">
        <v>29</v>
      </c>
      <c r="B67" s="40" t="s">
        <v>48</v>
      </c>
      <c r="C67" s="41" t="s">
        <v>30</v>
      </c>
      <c r="D67" s="25">
        <v>352.46</v>
      </c>
      <c r="E67" s="26"/>
      <c r="F67" s="26"/>
      <c r="G67" s="27">
        <v>347.5</v>
      </c>
      <c r="H67" s="24">
        <f t="shared" si="2"/>
        <v>98.592748113261081</v>
      </c>
    </row>
    <row r="68" spans="1:8" ht="39" x14ac:dyDescent="0.25">
      <c r="A68" s="39" t="s">
        <v>33</v>
      </c>
      <c r="B68" s="40" t="s">
        <v>49</v>
      </c>
      <c r="C68" s="41" t="s">
        <v>6</v>
      </c>
      <c r="D68" s="25">
        <f>SUM(D69+D70)</f>
        <v>3802.56</v>
      </c>
      <c r="E68" s="25">
        <f t="shared" ref="E68:G68" si="24">SUM(E69+E70)</f>
        <v>0</v>
      </c>
      <c r="F68" s="25">
        <f t="shared" si="24"/>
        <v>699.01</v>
      </c>
      <c r="G68" s="25">
        <f t="shared" si="24"/>
        <v>3191.45</v>
      </c>
      <c r="H68" s="24">
        <f t="shared" si="2"/>
        <v>83.928984684002344</v>
      </c>
    </row>
    <row r="69" spans="1:8" ht="26.25" x14ac:dyDescent="0.25">
      <c r="A69" s="39" t="s">
        <v>25</v>
      </c>
      <c r="B69" s="40" t="s">
        <v>49</v>
      </c>
      <c r="C69" s="41" t="s">
        <v>26</v>
      </c>
      <c r="D69" s="25">
        <v>3801.21</v>
      </c>
      <c r="E69" s="26"/>
      <c r="F69" s="26">
        <v>699.01</v>
      </c>
      <c r="G69" s="27">
        <v>3190.1</v>
      </c>
      <c r="H69" s="24">
        <f t="shared" si="2"/>
        <v>83.923277061777696</v>
      </c>
    </row>
    <row r="70" spans="1:8" x14ac:dyDescent="0.25">
      <c r="A70" s="39" t="s">
        <v>29</v>
      </c>
      <c r="B70" s="40" t="s">
        <v>49</v>
      </c>
      <c r="C70" s="41" t="s">
        <v>30</v>
      </c>
      <c r="D70" s="25">
        <v>1.35</v>
      </c>
      <c r="E70" s="26"/>
      <c r="F70" s="26"/>
      <c r="G70" s="27">
        <v>1.35</v>
      </c>
      <c r="H70" s="24">
        <f t="shared" si="2"/>
        <v>100</v>
      </c>
    </row>
    <row r="71" spans="1:8" ht="26.25" x14ac:dyDescent="0.25">
      <c r="A71" s="12" t="s">
        <v>573</v>
      </c>
      <c r="B71" s="13" t="s">
        <v>572</v>
      </c>
      <c r="C71" s="13" t="s">
        <v>6</v>
      </c>
      <c r="D71" s="21">
        <f>SUM(D72)</f>
        <v>559.91</v>
      </c>
      <c r="E71" s="21">
        <f t="shared" ref="E71:G71" si="25">SUM(E72)</f>
        <v>0</v>
      </c>
      <c r="F71" s="21">
        <f t="shared" si="25"/>
        <v>0</v>
      </c>
      <c r="G71" s="21">
        <f t="shared" si="25"/>
        <v>559.91</v>
      </c>
      <c r="H71" s="24">
        <f t="shared" si="2"/>
        <v>100</v>
      </c>
    </row>
    <row r="72" spans="1:8" ht="26.25" x14ac:dyDescent="0.25">
      <c r="A72" s="12" t="s">
        <v>68</v>
      </c>
      <c r="B72" s="13" t="s">
        <v>572</v>
      </c>
      <c r="C72" s="13" t="s">
        <v>69</v>
      </c>
      <c r="D72" s="21">
        <v>559.91</v>
      </c>
      <c r="E72" s="26"/>
      <c r="F72" s="26"/>
      <c r="G72" s="27">
        <v>559.91</v>
      </c>
      <c r="H72" s="24">
        <f t="shared" si="2"/>
        <v>100</v>
      </c>
    </row>
    <row r="73" spans="1:8" ht="26.25" x14ac:dyDescent="0.25">
      <c r="A73" s="12" t="s">
        <v>27</v>
      </c>
      <c r="B73" s="13" t="s">
        <v>574</v>
      </c>
      <c r="C73" s="13" t="s">
        <v>6</v>
      </c>
      <c r="D73" s="21">
        <f>SUM(D74)</f>
        <v>2001.17</v>
      </c>
      <c r="E73" s="21">
        <f t="shared" ref="E73:G73" si="26">SUM(E74)</f>
        <v>0</v>
      </c>
      <c r="F73" s="21">
        <f t="shared" si="26"/>
        <v>0</v>
      </c>
      <c r="G73" s="21">
        <f t="shared" si="26"/>
        <v>2001.17</v>
      </c>
      <c r="H73" s="24">
        <f t="shared" si="2"/>
        <v>100</v>
      </c>
    </row>
    <row r="74" spans="1:8" ht="26.25" x14ac:dyDescent="0.25">
      <c r="A74" s="12" t="s">
        <v>68</v>
      </c>
      <c r="B74" s="13" t="s">
        <v>574</v>
      </c>
      <c r="C74" s="13" t="s">
        <v>69</v>
      </c>
      <c r="D74" s="21">
        <v>2001.17</v>
      </c>
      <c r="E74" s="26"/>
      <c r="F74" s="26"/>
      <c r="G74" s="27">
        <v>2001.17</v>
      </c>
      <c r="H74" s="24">
        <f t="shared" si="2"/>
        <v>100</v>
      </c>
    </row>
    <row r="75" spans="1:8" ht="26.25" x14ac:dyDescent="0.25">
      <c r="A75" s="12" t="s">
        <v>31</v>
      </c>
      <c r="B75" s="13" t="s">
        <v>575</v>
      </c>
      <c r="C75" s="13" t="s">
        <v>6</v>
      </c>
      <c r="D75" s="21">
        <f>SUM(D76)</f>
        <v>1022.32</v>
      </c>
      <c r="E75" s="21">
        <f t="shared" ref="E75:G75" si="27">SUM(E76)</f>
        <v>0</v>
      </c>
      <c r="F75" s="21">
        <f t="shared" si="27"/>
        <v>0</v>
      </c>
      <c r="G75" s="21">
        <f t="shared" si="27"/>
        <v>1022.32</v>
      </c>
      <c r="H75" s="24">
        <f t="shared" ref="H75:H138" si="28">G75/D75*100</f>
        <v>100</v>
      </c>
    </row>
    <row r="76" spans="1:8" ht="26.25" x14ac:dyDescent="0.25">
      <c r="A76" s="12" t="s">
        <v>68</v>
      </c>
      <c r="B76" s="13" t="s">
        <v>575</v>
      </c>
      <c r="C76" s="13" t="s">
        <v>69</v>
      </c>
      <c r="D76" s="21">
        <v>1022.32</v>
      </c>
      <c r="E76" s="26"/>
      <c r="F76" s="26"/>
      <c r="G76" s="27">
        <v>1022.32</v>
      </c>
      <c r="H76" s="24">
        <f t="shared" si="28"/>
        <v>100</v>
      </c>
    </row>
    <row r="77" spans="1:8" x14ac:dyDescent="0.25">
      <c r="A77" s="39" t="s">
        <v>35</v>
      </c>
      <c r="B77" s="40" t="s">
        <v>50</v>
      </c>
      <c r="C77" s="41" t="s">
        <v>6</v>
      </c>
      <c r="D77" s="25">
        <f>SUM(D78+D80+D83+D85+D87+D89+D91)</f>
        <v>15629.06</v>
      </c>
      <c r="E77" s="25">
        <f t="shared" ref="E77:G77" si="29">SUM(E78+E80+E83+E85+E87+E89+E91)</f>
        <v>0</v>
      </c>
      <c r="F77" s="25">
        <f t="shared" si="29"/>
        <v>13382.01</v>
      </c>
      <c r="G77" s="25">
        <f t="shared" si="29"/>
        <v>13100.009999999998</v>
      </c>
      <c r="H77" s="24">
        <f t="shared" si="28"/>
        <v>83.818284656914742</v>
      </c>
    </row>
    <row r="78" spans="1:8" x14ac:dyDescent="0.25">
      <c r="A78" s="39" t="s">
        <v>51</v>
      </c>
      <c r="B78" s="40" t="s">
        <v>52</v>
      </c>
      <c r="C78" s="41" t="s">
        <v>6</v>
      </c>
      <c r="D78" s="25">
        <f>D79</f>
        <v>50</v>
      </c>
      <c r="E78" s="25">
        <f t="shared" ref="E78:G78" si="30">E79</f>
        <v>0</v>
      </c>
      <c r="F78" s="25">
        <f t="shared" si="30"/>
        <v>0</v>
      </c>
      <c r="G78" s="25">
        <f t="shared" si="30"/>
        <v>50</v>
      </c>
      <c r="H78" s="24">
        <f t="shared" si="28"/>
        <v>100</v>
      </c>
    </row>
    <row r="79" spans="1:8" x14ac:dyDescent="0.25">
      <c r="A79" s="39" t="s">
        <v>43</v>
      </c>
      <c r="B79" s="40" t="s">
        <v>52</v>
      </c>
      <c r="C79" s="41" t="s">
        <v>44</v>
      </c>
      <c r="D79" s="25">
        <v>50</v>
      </c>
      <c r="E79" s="26"/>
      <c r="F79" s="26"/>
      <c r="G79" s="27">
        <v>50</v>
      </c>
      <c r="H79" s="24">
        <f t="shared" si="28"/>
        <v>100</v>
      </c>
    </row>
    <row r="80" spans="1:8" ht="26.25" x14ac:dyDescent="0.25">
      <c r="A80" s="39" t="s">
        <v>37</v>
      </c>
      <c r="B80" s="40" t="s">
        <v>53</v>
      </c>
      <c r="C80" s="41" t="s">
        <v>6</v>
      </c>
      <c r="D80" s="25">
        <f>SUM(D81+D82)</f>
        <v>10787.1</v>
      </c>
      <c r="E80" s="25">
        <f t="shared" ref="E80:G80" si="31">SUM(E81+E82)</f>
        <v>0</v>
      </c>
      <c r="F80" s="25">
        <f t="shared" si="31"/>
        <v>10682.01</v>
      </c>
      <c r="G80" s="25">
        <f t="shared" si="31"/>
        <v>10758.05</v>
      </c>
      <c r="H80" s="24">
        <f t="shared" si="28"/>
        <v>99.730696850868156</v>
      </c>
    </row>
    <row r="81" spans="1:8" ht="26.25" x14ac:dyDescent="0.25">
      <c r="A81" s="39" t="s">
        <v>25</v>
      </c>
      <c r="B81" s="40" t="s">
        <v>53</v>
      </c>
      <c r="C81" s="41" t="s">
        <v>26</v>
      </c>
      <c r="D81" s="25">
        <v>10787.1</v>
      </c>
      <c r="E81" s="26"/>
      <c r="F81" s="26">
        <v>10682.01</v>
      </c>
      <c r="G81" s="27">
        <v>10758.05</v>
      </c>
      <c r="H81" s="24">
        <f t="shared" si="28"/>
        <v>99.730696850868156</v>
      </c>
    </row>
    <row r="82" spans="1:8" ht="26.25" x14ac:dyDescent="0.25">
      <c r="A82" s="12" t="s">
        <v>68</v>
      </c>
      <c r="B82" s="40" t="s">
        <v>53</v>
      </c>
      <c r="C82" s="41" t="s">
        <v>69</v>
      </c>
      <c r="D82" s="25">
        <v>0</v>
      </c>
      <c r="E82" s="26"/>
      <c r="F82" s="26"/>
      <c r="G82" s="27"/>
      <c r="H82" s="24">
        <v>0</v>
      </c>
    </row>
    <row r="83" spans="1:8" ht="39" x14ac:dyDescent="0.25">
      <c r="A83" s="39" t="s">
        <v>54</v>
      </c>
      <c r="B83" s="40" t="s">
        <v>55</v>
      </c>
      <c r="C83" s="41" t="s">
        <v>6</v>
      </c>
      <c r="D83" s="25">
        <f>D84</f>
        <v>1000</v>
      </c>
      <c r="E83" s="25">
        <f t="shared" ref="E83:G83" si="32">E84</f>
        <v>0</v>
      </c>
      <c r="F83" s="25">
        <f t="shared" si="32"/>
        <v>0</v>
      </c>
      <c r="G83" s="25">
        <f t="shared" si="32"/>
        <v>1000</v>
      </c>
      <c r="H83" s="24">
        <f t="shared" si="28"/>
        <v>100</v>
      </c>
    </row>
    <row r="84" spans="1:8" ht="26.25" x14ac:dyDescent="0.25">
      <c r="A84" s="39" t="s">
        <v>25</v>
      </c>
      <c r="B84" s="40" t="s">
        <v>55</v>
      </c>
      <c r="C84" s="41" t="s">
        <v>26</v>
      </c>
      <c r="D84" s="25">
        <v>1000</v>
      </c>
      <c r="E84" s="26"/>
      <c r="F84" s="26"/>
      <c r="G84" s="27">
        <v>1000</v>
      </c>
      <c r="H84" s="24">
        <f t="shared" si="28"/>
        <v>100</v>
      </c>
    </row>
    <row r="85" spans="1:8" ht="26.25" x14ac:dyDescent="0.25">
      <c r="A85" s="39" t="s">
        <v>56</v>
      </c>
      <c r="B85" s="40" t="s">
        <v>57</v>
      </c>
      <c r="C85" s="41" t="s">
        <v>6</v>
      </c>
      <c r="D85" s="25">
        <f>D86</f>
        <v>1000</v>
      </c>
      <c r="E85" s="25">
        <f t="shared" ref="E85:G85" si="33">E86</f>
        <v>0</v>
      </c>
      <c r="F85" s="25">
        <f t="shared" si="33"/>
        <v>0</v>
      </c>
      <c r="G85" s="25">
        <f t="shared" si="33"/>
        <v>1000</v>
      </c>
      <c r="H85" s="24">
        <f t="shared" si="28"/>
        <v>100</v>
      </c>
    </row>
    <row r="86" spans="1:8" ht="26.25" x14ac:dyDescent="0.25">
      <c r="A86" s="39" t="s">
        <v>25</v>
      </c>
      <c r="B86" s="40" t="s">
        <v>57</v>
      </c>
      <c r="C86" s="41" t="s">
        <v>26</v>
      </c>
      <c r="D86" s="25">
        <v>1000</v>
      </c>
      <c r="E86" s="26"/>
      <c r="F86" s="26"/>
      <c r="G86" s="27">
        <v>1000</v>
      </c>
      <c r="H86" s="24">
        <f t="shared" si="28"/>
        <v>100</v>
      </c>
    </row>
    <row r="87" spans="1:8" ht="39" x14ac:dyDescent="0.25">
      <c r="A87" s="14" t="s">
        <v>509</v>
      </c>
      <c r="B87" s="13" t="s">
        <v>511</v>
      </c>
      <c r="C87" s="13" t="s">
        <v>6</v>
      </c>
      <c r="D87" s="21">
        <f>SUM(D88)</f>
        <v>2500</v>
      </c>
      <c r="E87" s="21">
        <f t="shared" ref="E87:G87" si="34">SUM(E88)</f>
        <v>0</v>
      </c>
      <c r="F87" s="21">
        <f t="shared" si="34"/>
        <v>2500</v>
      </c>
      <c r="G87" s="21">
        <f t="shared" si="34"/>
        <v>0</v>
      </c>
      <c r="H87" s="24">
        <f t="shared" si="28"/>
        <v>0</v>
      </c>
    </row>
    <row r="88" spans="1:8" ht="26.25" x14ac:dyDescent="0.25">
      <c r="A88" s="12" t="s">
        <v>25</v>
      </c>
      <c r="B88" s="13" t="s">
        <v>511</v>
      </c>
      <c r="C88" s="13" t="s">
        <v>26</v>
      </c>
      <c r="D88" s="21">
        <v>2500</v>
      </c>
      <c r="E88" s="26"/>
      <c r="F88" s="26">
        <v>2500</v>
      </c>
      <c r="G88" s="27">
        <v>0</v>
      </c>
      <c r="H88" s="24">
        <f t="shared" si="28"/>
        <v>0</v>
      </c>
    </row>
    <row r="89" spans="1:8" x14ac:dyDescent="0.25">
      <c r="A89" s="12" t="s">
        <v>510</v>
      </c>
      <c r="B89" s="13" t="s">
        <v>512</v>
      </c>
      <c r="C89" s="13" t="s">
        <v>6</v>
      </c>
      <c r="D89" s="21">
        <f>SUM(D90)</f>
        <v>200</v>
      </c>
      <c r="E89" s="21">
        <f t="shared" ref="E89:G89" si="35">SUM(E90)</f>
        <v>0</v>
      </c>
      <c r="F89" s="21">
        <f t="shared" si="35"/>
        <v>200</v>
      </c>
      <c r="G89" s="21">
        <f t="shared" si="35"/>
        <v>200</v>
      </c>
      <c r="H89" s="24">
        <f t="shared" si="28"/>
        <v>100</v>
      </c>
    </row>
    <row r="90" spans="1:8" ht="26.25" x14ac:dyDescent="0.25">
      <c r="A90" s="12" t="s">
        <v>25</v>
      </c>
      <c r="B90" s="13" t="s">
        <v>512</v>
      </c>
      <c r="C90" s="13" t="s">
        <v>26</v>
      </c>
      <c r="D90" s="21">
        <v>200</v>
      </c>
      <c r="E90" s="26"/>
      <c r="F90" s="26">
        <v>200</v>
      </c>
      <c r="G90" s="27">
        <v>200</v>
      </c>
      <c r="H90" s="24">
        <f t="shared" si="28"/>
        <v>100</v>
      </c>
    </row>
    <row r="91" spans="1:8" x14ac:dyDescent="0.25">
      <c r="A91" s="12" t="s">
        <v>555</v>
      </c>
      <c r="B91" s="13" t="s">
        <v>556</v>
      </c>
      <c r="C91" s="13" t="s">
        <v>6</v>
      </c>
      <c r="D91" s="21">
        <f>SUM(D92)</f>
        <v>91.96</v>
      </c>
      <c r="E91" s="21">
        <f t="shared" ref="E91:G91" si="36">SUM(E92)</f>
        <v>0</v>
      </c>
      <c r="F91" s="21">
        <f t="shared" si="36"/>
        <v>0</v>
      </c>
      <c r="G91" s="21">
        <f t="shared" si="36"/>
        <v>91.96</v>
      </c>
      <c r="H91" s="24">
        <f t="shared" si="28"/>
        <v>100</v>
      </c>
    </row>
    <row r="92" spans="1:8" ht="26.25" x14ac:dyDescent="0.25">
      <c r="A92" s="12" t="s">
        <v>25</v>
      </c>
      <c r="B92" s="13" t="s">
        <v>556</v>
      </c>
      <c r="C92" s="13" t="s">
        <v>26</v>
      </c>
      <c r="D92" s="21">
        <v>91.96</v>
      </c>
      <c r="E92" s="26"/>
      <c r="F92" s="26"/>
      <c r="G92" s="27">
        <v>91.96</v>
      </c>
      <c r="H92" s="24">
        <f t="shared" si="28"/>
        <v>100</v>
      </c>
    </row>
    <row r="93" spans="1:8" x14ac:dyDescent="0.25">
      <c r="A93" s="11" t="s">
        <v>566</v>
      </c>
      <c r="B93" s="13" t="s">
        <v>568</v>
      </c>
      <c r="C93" s="13" t="s">
        <v>6</v>
      </c>
      <c r="D93" s="21">
        <f>SUM(D94)</f>
        <v>190</v>
      </c>
      <c r="E93" s="21">
        <f t="shared" ref="E93:G93" si="37">SUM(E94)</f>
        <v>0</v>
      </c>
      <c r="F93" s="21">
        <f t="shared" si="37"/>
        <v>0</v>
      </c>
      <c r="G93" s="21">
        <f t="shared" si="37"/>
        <v>190</v>
      </c>
      <c r="H93" s="24">
        <f t="shared" si="28"/>
        <v>100</v>
      </c>
    </row>
    <row r="94" spans="1:8" ht="26.25" x14ac:dyDescent="0.25">
      <c r="A94" s="11" t="s">
        <v>25</v>
      </c>
      <c r="B94" s="13" t="s">
        <v>568</v>
      </c>
      <c r="C94" s="13" t="s">
        <v>26</v>
      </c>
      <c r="D94" s="21">
        <v>190</v>
      </c>
      <c r="E94" s="26"/>
      <c r="F94" s="26"/>
      <c r="G94" s="27">
        <v>190</v>
      </c>
      <c r="H94" s="24">
        <f t="shared" si="28"/>
        <v>100</v>
      </c>
    </row>
    <row r="95" spans="1:8" ht="26.25" x14ac:dyDescent="0.25">
      <c r="A95" s="39" t="s">
        <v>58</v>
      </c>
      <c r="B95" s="40" t="s">
        <v>59</v>
      </c>
      <c r="C95" s="41" t="s">
        <v>6</v>
      </c>
      <c r="D95" s="25">
        <f>SUM(D96+D117)</f>
        <v>12453.559999999998</v>
      </c>
      <c r="E95" s="25">
        <f t="shared" ref="E95:G95" si="38">SUM(E96+E117)</f>
        <v>0</v>
      </c>
      <c r="F95" s="25">
        <f t="shared" si="38"/>
        <v>2492.6999999999998</v>
      </c>
      <c r="G95" s="25">
        <f t="shared" si="38"/>
        <v>12453.559999999998</v>
      </c>
      <c r="H95" s="24">
        <f t="shared" si="28"/>
        <v>100</v>
      </c>
    </row>
    <row r="96" spans="1:8" x14ac:dyDescent="0.25">
      <c r="A96" s="39" t="s">
        <v>21</v>
      </c>
      <c r="B96" s="40" t="s">
        <v>60</v>
      </c>
      <c r="C96" s="41" t="s">
        <v>6</v>
      </c>
      <c r="D96" s="25">
        <f>SUM(D97+D101+D104+D108+D111+D113+D115)</f>
        <v>12299.099999999999</v>
      </c>
      <c r="E96" s="25">
        <f t="shared" ref="E96:G96" si="39">SUM(E97+E101+E104+E108+E111+E113+E115)</f>
        <v>0</v>
      </c>
      <c r="F96" s="25">
        <f t="shared" si="39"/>
        <v>432.14</v>
      </c>
      <c r="G96" s="25">
        <f t="shared" si="39"/>
        <v>12299.099999999999</v>
      </c>
      <c r="H96" s="24">
        <f t="shared" si="28"/>
        <v>100</v>
      </c>
    </row>
    <row r="97" spans="1:8" x14ac:dyDescent="0.25">
      <c r="A97" s="39" t="s">
        <v>23</v>
      </c>
      <c r="B97" s="40" t="s">
        <v>61</v>
      </c>
      <c r="C97" s="41" t="s">
        <v>6</v>
      </c>
      <c r="D97" s="25">
        <f>SUM(D98,D99,D100)</f>
        <v>191.1</v>
      </c>
      <c r="E97" s="25">
        <f t="shared" ref="E97:G97" si="40">SUM(E98,E99,E100)</f>
        <v>0</v>
      </c>
      <c r="F97" s="25">
        <f t="shared" si="40"/>
        <v>0</v>
      </c>
      <c r="G97" s="25">
        <f t="shared" si="40"/>
        <v>191.1</v>
      </c>
      <c r="H97" s="24">
        <f t="shared" si="28"/>
        <v>100</v>
      </c>
    </row>
    <row r="98" spans="1:8" ht="51.75" x14ac:dyDescent="0.25">
      <c r="A98" s="39" t="s">
        <v>15</v>
      </c>
      <c r="B98" s="40" t="s">
        <v>61</v>
      </c>
      <c r="C98" s="41" t="s">
        <v>16</v>
      </c>
      <c r="D98" s="25">
        <v>0</v>
      </c>
      <c r="E98" s="26"/>
      <c r="F98" s="26"/>
      <c r="G98" s="27"/>
      <c r="H98" s="24">
        <v>0</v>
      </c>
    </row>
    <row r="99" spans="1:8" ht="26.25" x14ac:dyDescent="0.25">
      <c r="A99" s="39" t="s">
        <v>25</v>
      </c>
      <c r="B99" s="40" t="s">
        <v>61</v>
      </c>
      <c r="C99" s="41" t="s">
        <v>26</v>
      </c>
      <c r="D99" s="25">
        <v>188.16</v>
      </c>
      <c r="E99" s="26"/>
      <c r="F99" s="26"/>
      <c r="G99" s="27">
        <v>188.16</v>
      </c>
      <c r="H99" s="24">
        <f t="shared" si="28"/>
        <v>100</v>
      </c>
    </row>
    <row r="100" spans="1:8" x14ac:dyDescent="0.25">
      <c r="A100" s="39" t="s">
        <v>29</v>
      </c>
      <c r="B100" s="40" t="s">
        <v>61</v>
      </c>
      <c r="C100" s="41" t="s">
        <v>30</v>
      </c>
      <c r="D100" s="25">
        <v>2.94</v>
      </c>
      <c r="E100" s="26"/>
      <c r="F100" s="26"/>
      <c r="G100" s="27">
        <v>2.94</v>
      </c>
      <c r="H100" s="24">
        <f t="shared" si="28"/>
        <v>100</v>
      </c>
    </row>
    <row r="101" spans="1:8" ht="26.25" x14ac:dyDescent="0.25">
      <c r="A101" s="39" t="s">
        <v>27</v>
      </c>
      <c r="B101" s="40" t="s">
        <v>62</v>
      </c>
      <c r="C101" s="41" t="s">
        <v>6</v>
      </c>
      <c r="D101" s="25">
        <f>SUM(D102,D103)</f>
        <v>2896.2799999999997</v>
      </c>
      <c r="E101" s="25">
        <f t="shared" ref="E101:G101" si="41">SUM(E102,E103)</f>
        <v>0</v>
      </c>
      <c r="F101" s="25">
        <f t="shared" si="41"/>
        <v>431</v>
      </c>
      <c r="G101" s="25">
        <f t="shared" si="41"/>
        <v>2896.2799999999997</v>
      </c>
      <c r="H101" s="24">
        <f t="shared" si="28"/>
        <v>100</v>
      </c>
    </row>
    <row r="102" spans="1:8" ht="51.75" x14ac:dyDescent="0.25">
      <c r="A102" s="39" t="s">
        <v>15</v>
      </c>
      <c r="B102" s="40" t="s">
        <v>62</v>
      </c>
      <c r="C102" s="41" t="s">
        <v>16</v>
      </c>
      <c r="D102" s="25">
        <v>2895.64</v>
      </c>
      <c r="E102" s="26"/>
      <c r="F102" s="26">
        <v>431</v>
      </c>
      <c r="G102" s="27">
        <v>2895.64</v>
      </c>
      <c r="H102" s="24">
        <f t="shared" si="28"/>
        <v>100</v>
      </c>
    </row>
    <row r="103" spans="1:8" x14ac:dyDescent="0.25">
      <c r="A103" s="39" t="s">
        <v>29</v>
      </c>
      <c r="B103" s="40" t="s">
        <v>62</v>
      </c>
      <c r="C103" s="41" t="s">
        <v>30</v>
      </c>
      <c r="D103" s="25">
        <v>0.64</v>
      </c>
      <c r="E103" s="26"/>
      <c r="F103" s="26"/>
      <c r="G103" s="27">
        <v>0.64</v>
      </c>
      <c r="H103" s="24">
        <f t="shared" si="28"/>
        <v>100</v>
      </c>
    </row>
    <row r="104" spans="1:8" ht="26.25" x14ac:dyDescent="0.25">
      <c r="A104" s="39" t="s">
        <v>31</v>
      </c>
      <c r="B104" s="40" t="s">
        <v>63</v>
      </c>
      <c r="C104" s="41" t="s">
        <v>6</v>
      </c>
      <c r="D104" s="25">
        <f>SUM(D105,D106,D107)</f>
        <v>3560.09</v>
      </c>
      <c r="E104" s="25">
        <f t="shared" ref="E104:G104" si="42">SUM(E105,E106,E107)</f>
        <v>0</v>
      </c>
      <c r="F104" s="25">
        <f t="shared" si="42"/>
        <v>0</v>
      </c>
      <c r="G104" s="25">
        <f t="shared" si="42"/>
        <v>3560.09</v>
      </c>
      <c r="H104" s="24">
        <f t="shared" si="28"/>
        <v>100</v>
      </c>
    </row>
    <row r="105" spans="1:8" ht="51.75" x14ac:dyDescent="0.25">
      <c r="A105" s="39" t="s">
        <v>15</v>
      </c>
      <c r="B105" s="40" t="s">
        <v>63</v>
      </c>
      <c r="C105" s="41" t="s">
        <v>16</v>
      </c>
      <c r="D105" s="25">
        <v>2655.76</v>
      </c>
      <c r="E105" s="26"/>
      <c r="F105" s="26"/>
      <c r="G105" s="27">
        <v>2655.76</v>
      </c>
      <c r="H105" s="24">
        <f t="shared" si="28"/>
        <v>100</v>
      </c>
    </row>
    <row r="106" spans="1:8" ht="26.25" x14ac:dyDescent="0.25">
      <c r="A106" s="39" t="s">
        <v>25</v>
      </c>
      <c r="B106" s="40" t="s">
        <v>63</v>
      </c>
      <c r="C106" s="41" t="s">
        <v>26</v>
      </c>
      <c r="D106" s="25">
        <v>904.11</v>
      </c>
      <c r="E106" s="26"/>
      <c r="F106" s="26"/>
      <c r="G106" s="27">
        <v>904.11</v>
      </c>
      <c r="H106" s="24">
        <f t="shared" si="28"/>
        <v>100</v>
      </c>
    </row>
    <row r="107" spans="1:8" x14ac:dyDescent="0.25">
      <c r="A107" s="39" t="s">
        <v>29</v>
      </c>
      <c r="B107" s="40" t="s">
        <v>63</v>
      </c>
      <c r="C107" s="41" t="s">
        <v>30</v>
      </c>
      <c r="D107" s="25">
        <v>0.22</v>
      </c>
      <c r="E107" s="26"/>
      <c r="F107" s="26"/>
      <c r="G107" s="27">
        <v>0.22</v>
      </c>
      <c r="H107" s="24">
        <f t="shared" si="28"/>
        <v>100</v>
      </c>
    </row>
    <row r="108" spans="1:8" ht="39" x14ac:dyDescent="0.25">
      <c r="A108" s="39" t="s">
        <v>33</v>
      </c>
      <c r="B108" s="40" t="s">
        <v>64</v>
      </c>
      <c r="C108" s="41" t="s">
        <v>6</v>
      </c>
      <c r="D108" s="25">
        <f>SUM(D109:D110)</f>
        <v>5.94</v>
      </c>
      <c r="E108" s="25">
        <f t="shared" ref="E108:G108" si="43">SUM(E109:E110)</f>
        <v>0</v>
      </c>
      <c r="F108" s="25">
        <f t="shared" si="43"/>
        <v>1.1399999999999999</v>
      </c>
      <c r="G108" s="25">
        <f t="shared" si="43"/>
        <v>5.94</v>
      </c>
      <c r="H108" s="24">
        <f t="shared" si="28"/>
        <v>100</v>
      </c>
    </row>
    <row r="109" spans="1:8" ht="51.75" x14ac:dyDescent="0.25">
      <c r="A109" s="39" t="s">
        <v>15</v>
      </c>
      <c r="B109" s="40" t="s">
        <v>64</v>
      </c>
      <c r="C109" s="41" t="s">
        <v>16</v>
      </c>
      <c r="D109" s="25">
        <v>5.94</v>
      </c>
      <c r="E109" s="26"/>
      <c r="F109" s="26"/>
      <c r="G109" s="27">
        <v>5.94</v>
      </c>
      <c r="H109" s="24">
        <f t="shared" si="28"/>
        <v>100</v>
      </c>
    </row>
    <row r="110" spans="1:8" ht="26.25" x14ac:dyDescent="0.25">
      <c r="A110" s="39" t="s">
        <v>25</v>
      </c>
      <c r="B110" s="40" t="s">
        <v>64</v>
      </c>
      <c r="C110" s="41" t="s">
        <v>26</v>
      </c>
      <c r="D110" s="28">
        <v>0</v>
      </c>
      <c r="E110" s="26"/>
      <c r="F110" s="26">
        <v>1.1399999999999999</v>
      </c>
      <c r="G110" s="27">
        <v>0</v>
      </c>
      <c r="H110" s="24">
        <v>0</v>
      </c>
    </row>
    <row r="111" spans="1:8" ht="26.25" x14ac:dyDescent="0.25">
      <c r="A111" s="12" t="s">
        <v>579</v>
      </c>
      <c r="B111" s="13" t="s">
        <v>576</v>
      </c>
      <c r="C111" s="13" t="s">
        <v>6</v>
      </c>
      <c r="D111" s="21">
        <f>SUM(D112)</f>
        <v>269.7</v>
      </c>
      <c r="E111" s="21">
        <f t="shared" ref="E111:G111" si="44">SUM(E112)</f>
        <v>0</v>
      </c>
      <c r="F111" s="21">
        <f t="shared" si="44"/>
        <v>0</v>
      </c>
      <c r="G111" s="21">
        <f t="shared" si="44"/>
        <v>269.7</v>
      </c>
      <c r="H111" s="24">
        <f t="shared" si="28"/>
        <v>100</v>
      </c>
    </row>
    <row r="112" spans="1:8" ht="26.25" x14ac:dyDescent="0.25">
      <c r="A112" s="12" t="s">
        <v>68</v>
      </c>
      <c r="B112" s="13" t="s">
        <v>576</v>
      </c>
      <c r="C112" s="13" t="s">
        <v>69</v>
      </c>
      <c r="D112" s="21">
        <v>269.7</v>
      </c>
      <c r="E112" s="26"/>
      <c r="F112" s="26"/>
      <c r="G112" s="27">
        <v>269.7</v>
      </c>
      <c r="H112" s="24">
        <f t="shared" si="28"/>
        <v>100</v>
      </c>
    </row>
    <row r="113" spans="1:8" ht="26.25" x14ac:dyDescent="0.25">
      <c r="A113" s="12" t="s">
        <v>27</v>
      </c>
      <c r="B113" s="13" t="s">
        <v>577</v>
      </c>
      <c r="C113" s="13" t="s">
        <v>6</v>
      </c>
      <c r="D113" s="21">
        <f>SUM(D114)</f>
        <v>1535.85</v>
      </c>
      <c r="E113" s="21">
        <f t="shared" ref="E113:G113" si="45">SUM(E114)</f>
        <v>0</v>
      </c>
      <c r="F113" s="21">
        <f t="shared" si="45"/>
        <v>0</v>
      </c>
      <c r="G113" s="21">
        <f t="shared" si="45"/>
        <v>1535.85</v>
      </c>
      <c r="H113" s="24">
        <f t="shared" si="28"/>
        <v>100</v>
      </c>
    </row>
    <row r="114" spans="1:8" ht="26.25" x14ac:dyDescent="0.25">
      <c r="A114" s="12" t="s">
        <v>68</v>
      </c>
      <c r="B114" s="13" t="s">
        <v>577</v>
      </c>
      <c r="C114" s="13" t="s">
        <v>69</v>
      </c>
      <c r="D114" s="21">
        <v>1535.85</v>
      </c>
      <c r="E114" s="26"/>
      <c r="F114" s="26"/>
      <c r="G114" s="27">
        <v>1535.85</v>
      </c>
      <c r="H114" s="24">
        <f t="shared" si="28"/>
        <v>100</v>
      </c>
    </row>
    <row r="115" spans="1:8" ht="26.25" x14ac:dyDescent="0.25">
      <c r="A115" s="12" t="s">
        <v>580</v>
      </c>
      <c r="B115" s="13" t="s">
        <v>578</v>
      </c>
      <c r="C115" s="13" t="s">
        <v>6</v>
      </c>
      <c r="D115" s="21">
        <f>SUM(D116)</f>
        <v>3840.14</v>
      </c>
      <c r="E115" s="21">
        <f t="shared" ref="E115:G115" si="46">SUM(E116)</f>
        <v>0</v>
      </c>
      <c r="F115" s="21">
        <f t="shared" si="46"/>
        <v>0</v>
      </c>
      <c r="G115" s="21">
        <f t="shared" si="46"/>
        <v>3840.14</v>
      </c>
      <c r="H115" s="24">
        <f t="shared" si="28"/>
        <v>100</v>
      </c>
    </row>
    <row r="116" spans="1:8" ht="26.25" x14ac:dyDescent="0.25">
      <c r="A116" s="12" t="s">
        <v>68</v>
      </c>
      <c r="B116" s="13" t="s">
        <v>578</v>
      </c>
      <c r="C116" s="13" t="s">
        <v>69</v>
      </c>
      <c r="D116" s="21">
        <v>3840.14</v>
      </c>
      <c r="E116" s="26"/>
      <c r="F116" s="26"/>
      <c r="G116" s="27">
        <v>3840.14</v>
      </c>
      <c r="H116" s="24">
        <f t="shared" si="28"/>
        <v>100</v>
      </c>
    </row>
    <row r="117" spans="1:8" x14ac:dyDescent="0.25">
      <c r="A117" s="39" t="s">
        <v>35</v>
      </c>
      <c r="B117" s="40" t="s">
        <v>65</v>
      </c>
      <c r="C117" s="41" t="s">
        <v>6</v>
      </c>
      <c r="D117" s="25">
        <f>SUM(D118+D120+D122)</f>
        <v>154.46</v>
      </c>
      <c r="E117" s="25">
        <f t="shared" ref="E117:G117" si="47">SUM(E118+E120+E122)</f>
        <v>0</v>
      </c>
      <c r="F117" s="25">
        <f t="shared" si="47"/>
        <v>2060.56</v>
      </c>
      <c r="G117" s="25">
        <f t="shared" si="47"/>
        <v>154.46</v>
      </c>
      <c r="H117" s="24">
        <f t="shared" si="28"/>
        <v>100</v>
      </c>
    </row>
    <row r="118" spans="1:8" ht="51.75" x14ac:dyDescent="0.25">
      <c r="A118" s="39" t="s">
        <v>66</v>
      </c>
      <c r="B118" s="40" t="s">
        <v>67</v>
      </c>
      <c r="C118" s="41" t="s">
        <v>6</v>
      </c>
      <c r="D118" s="25">
        <f>SUM(D119)</f>
        <v>65.180000000000007</v>
      </c>
      <c r="E118" s="25">
        <f t="shared" ref="E118:G118" si="48">SUM(E119)</f>
        <v>0</v>
      </c>
      <c r="F118" s="25">
        <f t="shared" si="48"/>
        <v>0</v>
      </c>
      <c r="G118" s="25">
        <f t="shared" si="48"/>
        <v>65.180000000000007</v>
      </c>
      <c r="H118" s="24">
        <f t="shared" si="28"/>
        <v>100</v>
      </c>
    </row>
    <row r="119" spans="1:8" ht="26.25" x14ac:dyDescent="0.25">
      <c r="A119" s="39" t="s">
        <v>68</v>
      </c>
      <c r="B119" s="40" t="s">
        <v>67</v>
      </c>
      <c r="C119" s="41" t="s">
        <v>69</v>
      </c>
      <c r="D119" s="25">
        <v>65.180000000000007</v>
      </c>
      <c r="E119" s="26"/>
      <c r="F119" s="26"/>
      <c r="G119" s="27">
        <v>65.180000000000007</v>
      </c>
      <c r="H119" s="24">
        <f t="shared" si="28"/>
        <v>100</v>
      </c>
    </row>
    <row r="120" spans="1:8" ht="15" customHeight="1" x14ac:dyDescent="0.25">
      <c r="A120" s="51" t="s">
        <v>513</v>
      </c>
      <c r="B120" s="13" t="s">
        <v>514</v>
      </c>
      <c r="C120" s="13" t="s">
        <v>6</v>
      </c>
      <c r="D120" s="21">
        <f>SUM(D121)</f>
        <v>0</v>
      </c>
      <c r="E120" s="21">
        <f t="shared" ref="E120:G120" si="49">SUM(E121)</f>
        <v>0</v>
      </c>
      <c r="F120" s="21">
        <f t="shared" si="49"/>
        <v>2060.56</v>
      </c>
      <c r="G120" s="21">
        <f t="shared" si="49"/>
        <v>0</v>
      </c>
      <c r="H120" s="24">
        <v>0</v>
      </c>
    </row>
    <row r="121" spans="1:8" ht="15" customHeight="1" x14ac:dyDescent="0.25">
      <c r="A121" s="12" t="s">
        <v>25</v>
      </c>
      <c r="B121" s="13" t="s">
        <v>514</v>
      </c>
      <c r="C121" s="13" t="s">
        <v>26</v>
      </c>
      <c r="D121" s="21">
        <v>0</v>
      </c>
      <c r="E121" s="26"/>
      <c r="F121" s="26">
        <v>2060.56</v>
      </c>
      <c r="G121" s="27"/>
      <c r="H121" s="24">
        <v>0</v>
      </c>
    </row>
    <row r="122" spans="1:8" ht="15" customHeight="1" x14ac:dyDescent="0.25">
      <c r="A122" s="12" t="s">
        <v>555</v>
      </c>
      <c r="B122" s="13" t="s">
        <v>557</v>
      </c>
      <c r="C122" s="13" t="s">
        <v>6</v>
      </c>
      <c r="D122" s="21">
        <f>SUM(D123+D124)</f>
        <v>89.28</v>
      </c>
      <c r="E122" s="21">
        <f t="shared" ref="E122:G122" si="50">SUM(E123+E124)</f>
        <v>0</v>
      </c>
      <c r="F122" s="21">
        <f t="shared" si="50"/>
        <v>0</v>
      </c>
      <c r="G122" s="21">
        <f t="shared" si="50"/>
        <v>89.28</v>
      </c>
      <c r="H122" s="24">
        <f t="shared" si="28"/>
        <v>100</v>
      </c>
    </row>
    <row r="123" spans="1:8" ht="29.25" customHeight="1" x14ac:dyDescent="0.25">
      <c r="A123" s="12" t="s">
        <v>25</v>
      </c>
      <c r="B123" s="13" t="s">
        <v>557</v>
      </c>
      <c r="C123" s="13" t="s">
        <v>26</v>
      </c>
      <c r="D123" s="21">
        <v>0</v>
      </c>
      <c r="E123" s="26"/>
      <c r="F123" s="26"/>
      <c r="G123" s="27">
        <v>0</v>
      </c>
      <c r="H123" s="24">
        <v>0</v>
      </c>
    </row>
    <row r="124" spans="1:8" ht="29.25" customHeight="1" x14ac:dyDescent="0.25">
      <c r="A124" s="12" t="s">
        <v>68</v>
      </c>
      <c r="B124" s="13" t="s">
        <v>557</v>
      </c>
      <c r="C124" s="13" t="s">
        <v>69</v>
      </c>
      <c r="D124" s="21">
        <v>89.28</v>
      </c>
      <c r="E124" s="26"/>
      <c r="F124" s="26"/>
      <c r="G124" s="27">
        <v>89.28</v>
      </c>
      <c r="H124" s="24">
        <f t="shared" si="28"/>
        <v>100</v>
      </c>
    </row>
    <row r="125" spans="1:8" ht="39" x14ac:dyDescent="0.25">
      <c r="A125" s="39" t="s">
        <v>70</v>
      </c>
      <c r="B125" s="40" t="s">
        <v>71</v>
      </c>
      <c r="C125" s="41" t="s">
        <v>6</v>
      </c>
      <c r="D125" s="25">
        <f>SUM(D126)</f>
        <v>8313.51</v>
      </c>
      <c r="E125" s="25">
        <f t="shared" ref="E125:G125" si="51">SUM(E126)</f>
        <v>0</v>
      </c>
      <c r="F125" s="25">
        <f t="shared" si="51"/>
        <v>0</v>
      </c>
      <c r="G125" s="25">
        <f t="shared" si="51"/>
        <v>8308</v>
      </c>
      <c r="H125" s="24">
        <f t="shared" si="28"/>
        <v>99.933722338699297</v>
      </c>
    </row>
    <row r="126" spans="1:8" x14ac:dyDescent="0.25">
      <c r="A126" s="39" t="s">
        <v>21</v>
      </c>
      <c r="B126" s="40" t="s">
        <v>72</v>
      </c>
      <c r="C126" s="41" t="s">
        <v>6</v>
      </c>
      <c r="D126" s="25">
        <f>SUM(D127+D129+D131)</f>
        <v>8313.51</v>
      </c>
      <c r="E126" s="25">
        <f t="shared" ref="E126:G126" si="52">SUM(E127+E129+E131)</f>
        <v>0</v>
      </c>
      <c r="F126" s="25">
        <f t="shared" si="52"/>
        <v>0</v>
      </c>
      <c r="G126" s="25">
        <f t="shared" si="52"/>
        <v>8308</v>
      </c>
      <c r="H126" s="24">
        <f t="shared" si="28"/>
        <v>99.933722338699297</v>
      </c>
    </row>
    <row r="127" spans="1:8" x14ac:dyDescent="0.25">
      <c r="A127" s="39" t="s">
        <v>23</v>
      </c>
      <c r="B127" s="40" t="s">
        <v>73</v>
      </c>
      <c r="C127" s="41" t="s">
        <v>6</v>
      </c>
      <c r="D127" s="25">
        <f>SUM(D128)</f>
        <v>587.04999999999995</v>
      </c>
      <c r="E127" s="25">
        <f t="shared" ref="E127:G127" si="53">SUM(E128)</f>
        <v>0</v>
      </c>
      <c r="F127" s="25">
        <f t="shared" si="53"/>
        <v>0</v>
      </c>
      <c r="G127" s="25">
        <f t="shared" si="53"/>
        <v>585.20000000000005</v>
      </c>
      <c r="H127" s="24">
        <f t="shared" si="28"/>
        <v>99.684865002981027</v>
      </c>
    </row>
    <row r="128" spans="1:8" ht="26.25" x14ac:dyDescent="0.25">
      <c r="A128" s="39" t="s">
        <v>25</v>
      </c>
      <c r="B128" s="40" t="s">
        <v>73</v>
      </c>
      <c r="C128" s="41" t="s">
        <v>26</v>
      </c>
      <c r="D128" s="25">
        <v>587.04999999999995</v>
      </c>
      <c r="E128" s="26"/>
      <c r="F128" s="26"/>
      <c r="G128" s="27">
        <v>585.20000000000005</v>
      </c>
      <c r="H128" s="24">
        <f t="shared" si="28"/>
        <v>99.684865002981027</v>
      </c>
    </row>
    <row r="129" spans="1:8" ht="26.25" x14ac:dyDescent="0.25">
      <c r="A129" s="39" t="s">
        <v>27</v>
      </c>
      <c r="B129" s="40" t="s">
        <v>74</v>
      </c>
      <c r="C129" s="41" t="s">
        <v>6</v>
      </c>
      <c r="D129" s="25">
        <f>SUM(D130)</f>
        <v>3994</v>
      </c>
      <c r="E129" s="25">
        <f t="shared" ref="E129:G129" si="54">SUM(E130)</f>
        <v>0</v>
      </c>
      <c r="F129" s="25">
        <f t="shared" si="54"/>
        <v>0</v>
      </c>
      <c r="G129" s="25">
        <f t="shared" si="54"/>
        <v>3994</v>
      </c>
      <c r="H129" s="24">
        <f t="shared" si="28"/>
        <v>100</v>
      </c>
    </row>
    <row r="130" spans="1:8" ht="51.75" x14ac:dyDescent="0.25">
      <c r="A130" s="39" t="s">
        <v>15</v>
      </c>
      <c r="B130" s="40" t="s">
        <v>74</v>
      </c>
      <c r="C130" s="41" t="s">
        <v>16</v>
      </c>
      <c r="D130" s="25">
        <v>3994</v>
      </c>
      <c r="E130" s="26"/>
      <c r="F130" s="26"/>
      <c r="G130" s="27">
        <v>3994</v>
      </c>
      <c r="H130" s="24">
        <f t="shared" si="28"/>
        <v>100</v>
      </c>
    </row>
    <row r="131" spans="1:8" ht="26.25" x14ac:dyDescent="0.25">
      <c r="A131" s="39" t="s">
        <v>31</v>
      </c>
      <c r="B131" s="40" t="s">
        <v>75</v>
      </c>
      <c r="C131" s="41" t="s">
        <v>6</v>
      </c>
      <c r="D131" s="25">
        <f>SUM(D132:D133)</f>
        <v>3732.46</v>
      </c>
      <c r="E131" s="25">
        <f t="shared" ref="E131:G131" si="55">SUM(E132:E133)</f>
        <v>0</v>
      </c>
      <c r="F131" s="25">
        <f t="shared" si="55"/>
        <v>0</v>
      </c>
      <c r="G131" s="25">
        <f t="shared" si="55"/>
        <v>3728.8</v>
      </c>
      <c r="H131" s="24">
        <f t="shared" si="28"/>
        <v>99.901941346993667</v>
      </c>
    </row>
    <row r="132" spans="1:8" ht="51.75" x14ac:dyDescent="0.25">
      <c r="A132" s="39" t="s">
        <v>15</v>
      </c>
      <c r="B132" s="40" t="s">
        <v>75</v>
      </c>
      <c r="C132" s="41" t="s">
        <v>16</v>
      </c>
      <c r="D132" s="25">
        <v>3641.86</v>
      </c>
      <c r="E132" s="26"/>
      <c r="F132" s="26"/>
      <c r="G132" s="27">
        <v>3641.86</v>
      </c>
      <c r="H132" s="24">
        <f t="shared" si="28"/>
        <v>100</v>
      </c>
    </row>
    <row r="133" spans="1:8" ht="26.25" x14ac:dyDescent="0.25">
      <c r="A133" s="39" t="s">
        <v>25</v>
      </c>
      <c r="B133" s="40" t="s">
        <v>75</v>
      </c>
      <c r="C133" s="41" t="s">
        <v>26</v>
      </c>
      <c r="D133" s="25">
        <v>90.6</v>
      </c>
      <c r="E133" s="26"/>
      <c r="F133" s="26"/>
      <c r="G133" s="27">
        <v>86.94</v>
      </c>
      <c r="H133" s="24">
        <f t="shared" si="28"/>
        <v>95.960264900662253</v>
      </c>
    </row>
    <row r="134" spans="1:8" ht="26.25" x14ac:dyDescent="0.25">
      <c r="A134" s="39" t="s">
        <v>76</v>
      </c>
      <c r="B134" s="40" t="s">
        <v>77</v>
      </c>
      <c r="C134" s="41" t="s">
        <v>6</v>
      </c>
      <c r="D134" s="25">
        <f>D135</f>
        <v>3840.2200000000003</v>
      </c>
      <c r="E134" s="25">
        <f t="shared" ref="E134:G134" si="56">E135</f>
        <v>0</v>
      </c>
      <c r="F134" s="25">
        <f t="shared" si="56"/>
        <v>0</v>
      </c>
      <c r="G134" s="25">
        <f t="shared" si="56"/>
        <v>3793.38</v>
      </c>
      <c r="H134" s="24">
        <f t="shared" si="28"/>
        <v>98.780278213227362</v>
      </c>
    </row>
    <row r="135" spans="1:8" x14ac:dyDescent="0.25">
      <c r="A135" s="39" t="s">
        <v>21</v>
      </c>
      <c r="B135" s="40" t="s">
        <v>78</v>
      </c>
      <c r="C135" s="41" t="s">
        <v>6</v>
      </c>
      <c r="D135" s="25">
        <f>D136+D140+D142</f>
        <v>3840.2200000000003</v>
      </c>
      <c r="E135" s="25">
        <f t="shared" ref="E135:G135" si="57">E136+E140+E142</f>
        <v>0</v>
      </c>
      <c r="F135" s="25">
        <f t="shared" si="57"/>
        <v>0</v>
      </c>
      <c r="G135" s="25">
        <f t="shared" si="57"/>
        <v>3793.38</v>
      </c>
      <c r="H135" s="24">
        <f t="shared" si="28"/>
        <v>98.780278213227362</v>
      </c>
    </row>
    <row r="136" spans="1:8" x14ac:dyDescent="0.25">
      <c r="A136" s="39" t="s">
        <v>23</v>
      </c>
      <c r="B136" s="40" t="s">
        <v>79</v>
      </c>
      <c r="C136" s="41" t="s">
        <v>6</v>
      </c>
      <c r="D136" s="25">
        <f>D137+D138+D139</f>
        <v>357.2</v>
      </c>
      <c r="E136" s="25">
        <f t="shared" ref="E136:G136" si="58">E137+E138+E139</f>
        <v>0</v>
      </c>
      <c r="F136" s="25">
        <f t="shared" si="58"/>
        <v>0</v>
      </c>
      <c r="G136" s="25">
        <f t="shared" si="58"/>
        <v>310.35999999999996</v>
      </c>
      <c r="H136" s="24">
        <f t="shared" si="28"/>
        <v>86.886898096304577</v>
      </c>
    </row>
    <row r="137" spans="1:8" ht="51.75" x14ac:dyDescent="0.25">
      <c r="A137" s="39" t="s">
        <v>15</v>
      </c>
      <c r="B137" s="40" t="s">
        <v>79</v>
      </c>
      <c r="C137" s="41" t="s">
        <v>16</v>
      </c>
      <c r="D137" s="25">
        <v>13</v>
      </c>
      <c r="E137" s="26"/>
      <c r="F137" s="26"/>
      <c r="G137" s="27">
        <v>0</v>
      </c>
      <c r="H137" s="24">
        <f t="shared" si="28"/>
        <v>0</v>
      </c>
    </row>
    <row r="138" spans="1:8" ht="26.25" x14ac:dyDescent="0.25">
      <c r="A138" s="39" t="s">
        <v>25</v>
      </c>
      <c r="B138" s="40" t="s">
        <v>79</v>
      </c>
      <c r="C138" s="41" t="s">
        <v>26</v>
      </c>
      <c r="D138" s="25">
        <v>335.2</v>
      </c>
      <c r="E138" s="26"/>
      <c r="F138" s="26"/>
      <c r="G138" s="27">
        <v>309.02999999999997</v>
      </c>
      <c r="H138" s="24">
        <f t="shared" si="28"/>
        <v>92.192720763723145</v>
      </c>
    </row>
    <row r="139" spans="1:8" x14ac:dyDescent="0.25">
      <c r="A139" s="39" t="s">
        <v>29</v>
      </c>
      <c r="B139" s="40" t="s">
        <v>79</v>
      </c>
      <c r="C139" s="41" t="s">
        <v>30</v>
      </c>
      <c r="D139" s="25">
        <v>9</v>
      </c>
      <c r="E139" s="26"/>
      <c r="F139" s="26"/>
      <c r="G139" s="27">
        <v>1.33</v>
      </c>
      <c r="H139" s="24">
        <f t="shared" ref="H139:H202" si="59">G139/D139*100</f>
        <v>14.777777777777779</v>
      </c>
    </row>
    <row r="140" spans="1:8" ht="26.25" x14ac:dyDescent="0.25">
      <c r="A140" s="39" t="s">
        <v>27</v>
      </c>
      <c r="B140" s="40" t="s">
        <v>80</v>
      </c>
      <c r="C140" s="41" t="s">
        <v>6</v>
      </c>
      <c r="D140" s="25">
        <f>D141</f>
        <v>1368</v>
      </c>
      <c r="E140" s="25">
        <f t="shared" ref="E140:G140" si="60">E141</f>
        <v>0</v>
      </c>
      <c r="F140" s="25">
        <f t="shared" si="60"/>
        <v>0</v>
      </c>
      <c r="G140" s="25">
        <f t="shared" si="60"/>
        <v>1368</v>
      </c>
      <c r="H140" s="24">
        <f t="shared" si="59"/>
        <v>100</v>
      </c>
    </row>
    <row r="141" spans="1:8" ht="51.75" x14ac:dyDescent="0.25">
      <c r="A141" s="39" t="s">
        <v>15</v>
      </c>
      <c r="B141" s="40" t="s">
        <v>80</v>
      </c>
      <c r="C141" s="41" t="s">
        <v>16</v>
      </c>
      <c r="D141" s="25">
        <v>1368</v>
      </c>
      <c r="E141" s="26"/>
      <c r="F141" s="26"/>
      <c r="G141" s="27">
        <v>1368</v>
      </c>
      <c r="H141" s="24">
        <f t="shared" si="59"/>
        <v>100</v>
      </c>
    </row>
    <row r="142" spans="1:8" ht="26.25" x14ac:dyDescent="0.25">
      <c r="A142" s="39" t="s">
        <v>31</v>
      </c>
      <c r="B142" s="40" t="s">
        <v>81</v>
      </c>
      <c r="C142" s="41" t="s">
        <v>6</v>
      </c>
      <c r="D142" s="25">
        <f>D143</f>
        <v>2115.02</v>
      </c>
      <c r="E142" s="25">
        <f t="shared" ref="E142:G142" si="61">SUM(E143)</f>
        <v>0</v>
      </c>
      <c r="F142" s="25">
        <f t="shared" si="61"/>
        <v>0</v>
      </c>
      <c r="G142" s="25">
        <f t="shared" si="61"/>
        <v>2115.02</v>
      </c>
      <c r="H142" s="24">
        <f t="shared" si="59"/>
        <v>100</v>
      </c>
    </row>
    <row r="143" spans="1:8" ht="51.75" x14ac:dyDescent="0.25">
      <c r="A143" s="39" t="s">
        <v>15</v>
      </c>
      <c r="B143" s="40" t="s">
        <v>81</v>
      </c>
      <c r="C143" s="41" t="s">
        <v>16</v>
      </c>
      <c r="D143" s="25">
        <v>2115.02</v>
      </c>
      <c r="E143" s="26"/>
      <c r="F143" s="26"/>
      <c r="G143" s="27">
        <v>2115.02</v>
      </c>
      <c r="H143" s="24">
        <f t="shared" si="59"/>
        <v>100</v>
      </c>
    </row>
    <row r="144" spans="1:8" ht="26.25" x14ac:dyDescent="0.25">
      <c r="A144" s="39" t="s">
        <v>82</v>
      </c>
      <c r="B144" s="40" t="s">
        <v>83</v>
      </c>
      <c r="C144" s="41" t="s">
        <v>6</v>
      </c>
      <c r="D144" s="25">
        <f>D145</f>
        <v>5</v>
      </c>
      <c r="E144" s="25">
        <f t="shared" ref="E144:G146" si="62">E145</f>
        <v>0</v>
      </c>
      <c r="F144" s="25">
        <f t="shared" si="62"/>
        <v>0</v>
      </c>
      <c r="G144" s="25">
        <f t="shared" si="62"/>
        <v>5</v>
      </c>
      <c r="H144" s="24">
        <f t="shared" si="59"/>
        <v>100</v>
      </c>
    </row>
    <row r="145" spans="1:8" x14ac:dyDescent="0.25">
      <c r="A145" s="39" t="s">
        <v>35</v>
      </c>
      <c r="B145" s="40" t="s">
        <v>84</v>
      </c>
      <c r="C145" s="41" t="s">
        <v>6</v>
      </c>
      <c r="D145" s="25">
        <f>D146</f>
        <v>5</v>
      </c>
      <c r="E145" s="25">
        <f t="shared" si="62"/>
        <v>0</v>
      </c>
      <c r="F145" s="25">
        <f t="shared" si="62"/>
        <v>0</v>
      </c>
      <c r="G145" s="25">
        <f t="shared" si="62"/>
        <v>5</v>
      </c>
      <c r="H145" s="24">
        <f t="shared" si="59"/>
        <v>100</v>
      </c>
    </row>
    <row r="146" spans="1:8" x14ac:dyDescent="0.25">
      <c r="A146" s="39" t="s">
        <v>85</v>
      </c>
      <c r="B146" s="40" t="s">
        <v>86</v>
      </c>
      <c r="C146" s="41" t="s">
        <v>6</v>
      </c>
      <c r="D146" s="25">
        <f>D147</f>
        <v>5</v>
      </c>
      <c r="E146" s="25">
        <f t="shared" si="62"/>
        <v>0</v>
      </c>
      <c r="F146" s="25">
        <f t="shared" si="62"/>
        <v>0</v>
      </c>
      <c r="G146" s="25">
        <f t="shared" si="62"/>
        <v>5</v>
      </c>
      <c r="H146" s="24">
        <f t="shared" si="59"/>
        <v>100</v>
      </c>
    </row>
    <row r="147" spans="1:8" ht="26.25" x14ac:dyDescent="0.25">
      <c r="A147" s="39" t="s">
        <v>25</v>
      </c>
      <c r="B147" s="40" t="s">
        <v>86</v>
      </c>
      <c r="C147" s="41" t="s">
        <v>26</v>
      </c>
      <c r="D147" s="25">
        <v>5</v>
      </c>
      <c r="E147" s="26"/>
      <c r="F147" s="26"/>
      <c r="G147" s="27">
        <v>5</v>
      </c>
      <c r="H147" s="24">
        <f t="shared" si="59"/>
        <v>100</v>
      </c>
    </row>
    <row r="148" spans="1:8" ht="26.25" x14ac:dyDescent="0.25">
      <c r="A148" s="39" t="s">
        <v>87</v>
      </c>
      <c r="B148" s="40" t="s">
        <v>88</v>
      </c>
      <c r="C148" s="41" t="s">
        <v>6</v>
      </c>
      <c r="D148" s="25">
        <f>D149</f>
        <v>5</v>
      </c>
      <c r="E148" s="25">
        <f t="shared" ref="E148:G150" si="63">E149</f>
        <v>0</v>
      </c>
      <c r="F148" s="25">
        <f t="shared" si="63"/>
        <v>0</v>
      </c>
      <c r="G148" s="25">
        <f t="shared" si="63"/>
        <v>5</v>
      </c>
      <c r="H148" s="24">
        <f t="shared" si="59"/>
        <v>100</v>
      </c>
    </row>
    <row r="149" spans="1:8" x14ac:dyDescent="0.25">
      <c r="A149" s="39" t="s">
        <v>35</v>
      </c>
      <c r="B149" s="40" t="s">
        <v>89</v>
      </c>
      <c r="C149" s="41" t="s">
        <v>6</v>
      </c>
      <c r="D149" s="25">
        <f>D150</f>
        <v>5</v>
      </c>
      <c r="E149" s="25">
        <f t="shared" si="63"/>
        <v>0</v>
      </c>
      <c r="F149" s="25">
        <f t="shared" si="63"/>
        <v>0</v>
      </c>
      <c r="G149" s="25">
        <f t="shared" si="63"/>
        <v>5</v>
      </c>
      <c r="H149" s="24">
        <f t="shared" si="59"/>
        <v>100</v>
      </c>
    </row>
    <row r="150" spans="1:8" x14ac:dyDescent="0.25">
      <c r="A150" s="39" t="s">
        <v>85</v>
      </c>
      <c r="B150" s="40" t="s">
        <v>90</v>
      </c>
      <c r="C150" s="41" t="s">
        <v>6</v>
      </c>
      <c r="D150" s="25">
        <f>D151</f>
        <v>5</v>
      </c>
      <c r="E150" s="25">
        <f t="shared" si="63"/>
        <v>0</v>
      </c>
      <c r="F150" s="25">
        <f t="shared" si="63"/>
        <v>0</v>
      </c>
      <c r="G150" s="25">
        <f t="shared" si="63"/>
        <v>5</v>
      </c>
      <c r="H150" s="24">
        <f t="shared" si="59"/>
        <v>100</v>
      </c>
    </row>
    <row r="151" spans="1:8" ht="26.25" x14ac:dyDescent="0.25">
      <c r="A151" s="39" t="s">
        <v>25</v>
      </c>
      <c r="B151" s="40" t="s">
        <v>90</v>
      </c>
      <c r="C151" s="41" t="s">
        <v>26</v>
      </c>
      <c r="D151" s="25">
        <v>5</v>
      </c>
      <c r="E151" s="26"/>
      <c r="F151" s="26"/>
      <c r="G151" s="27">
        <v>5</v>
      </c>
      <c r="H151" s="24">
        <f t="shared" si="59"/>
        <v>100</v>
      </c>
    </row>
    <row r="152" spans="1:8" ht="51.75" x14ac:dyDescent="0.25">
      <c r="A152" s="39" t="s">
        <v>91</v>
      </c>
      <c r="B152" s="40" t="s">
        <v>92</v>
      </c>
      <c r="C152" s="41" t="s">
        <v>6</v>
      </c>
      <c r="D152" s="25">
        <f>D153</f>
        <v>16</v>
      </c>
      <c r="E152" s="25">
        <f t="shared" ref="E152:G154" si="64">E153</f>
        <v>0</v>
      </c>
      <c r="F152" s="25">
        <f t="shared" si="64"/>
        <v>0</v>
      </c>
      <c r="G152" s="25">
        <f t="shared" si="64"/>
        <v>16</v>
      </c>
      <c r="H152" s="24">
        <f t="shared" si="59"/>
        <v>100</v>
      </c>
    </row>
    <row r="153" spans="1:8" x14ac:dyDescent="0.25">
      <c r="A153" s="39" t="s">
        <v>35</v>
      </c>
      <c r="B153" s="40" t="s">
        <v>93</v>
      </c>
      <c r="C153" s="41" t="s">
        <v>6</v>
      </c>
      <c r="D153" s="25">
        <f>D154</f>
        <v>16</v>
      </c>
      <c r="E153" s="25">
        <f t="shared" si="64"/>
        <v>0</v>
      </c>
      <c r="F153" s="25">
        <f t="shared" si="64"/>
        <v>0</v>
      </c>
      <c r="G153" s="25">
        <f t="shared" si="64"/>
        <v>16</v>
      </c>
      <c r="H153" s="24">
        <f t="shared" si="59"/>
        <v>100</v>
      </c>
    </row>
    <row r="154" spans="1:8" ht="26.25" x14ac:dyDescent="0.25">
      <c r="A154" s="39" t="s">
        <v>94</v>
      </c>
      <c r="B154" s="40" t="s">
        <v>95</v>
      </c>
      <c r="C154" s="41" t="s">
        <v>6</v>
      </c>
      <c r="D154" s="25">
        <f>D155</f>
        <v>16</v>
      </c>
      <c r="E154" s="25">
        <f t="shared" si="64"/>
        <v>0</v>
      </c>
      <c r="F154" s="25">
        <f t="shared" si="64"/>
        <v>0</v>
      </c>
      <c r="G154" s="25">
        <f t="shared" si="64"/>
        <v>16</v>
      </c>
      <c r="H154" s="24">
        <f t="shared" si="59"/>
        <v>100</v>
      </c>
    </row>
    <row r="155" spans="1:8" ht="26.25" x14ac:dyDescent="0.25">
      <c r="A155" s="39" t="s">
        <v>25</v>
      </c>
      <c r="B155" s="40" t="s">
        <v>95</v>
      </c>
      <c r="C155" s="41" t="s">
        <v>26</v>
      </c>
      <c r="D155" s="25">
        <v>16</v>
      </c>
      <c r="E155" s="26"/>
      <c r="F155" s="26"/>
      <c r="G155" s="27">
        <v>16</v>
      </c>
      <c r="H155" s="24">
        <f t="shared" si="59"/>
        <v>100</v>
      </c>
    </row>
    <row r="156" spans="1:8" ht="26.25" x14ac:dyDescent="0.25">
      <c r="A156" s="39" t="s">
        <v>96</v>
      </c>
      <c r="B156" s="40" t="s">
        <v>97</v>
      </c>
      <c r="C156" s="41" t="s">
        <v>6</v>
      </c>
      <c r="D156" s="25">
        <f>D157</f>
        <v>10</v>
      </c>
      <c r="E156" s="25">
        <f t="shared" ref="E156:G158" si="65">E157</f>
        <v>0</v>
      </c>
      <c r="F156" s="25">
        <f t="shared" si="65"/>
        <v>0</v>
      </c>
      <c r="G156" s="25">
        <f t="shared" si="65"/>
        <v>10</v>
      </c>
      <c r="H156" s="24">
        <f t="shared" si="59"/>
        <v>100</v>
      </c>
    </row>
    <row r="157" spans="1:8" x14ac:dyDescent="0.25">
      <c r="A157" s="39" t="s">
        <v>35</v>
      </c>
      <c r="B157" s="40" t="s">
        <v>98</v>
      </c>
      <c r="C157" s="41" t="s">
        <v>6</v>
      </c>
      <c r="D157" s="25">
        <f>D158</f>
        <v>10</v>
      </c>
      <c r="E157" s="25">
        <f t="shared" si="65"/>
        <v>0</v>
      </c>
      <c r="F157" s="25">
        <f t="shared" si="65"/>
        <v>0</v>
      </c>
      <c r="G157" s="25">
        <f t="shared" si="65"/>
        <v>10</v>
      </c>
      <c r="H157" s="24">
        <f t="shared" si="59"/>
        <v>100</v>
      </c>
    </row>
    <row r="158" spans="1:8" ht="26.25" x14ac:dyDescent="0.25">
      <c r="A158" s="39" t="s">
        <v>99</v>
      </c>
      <c r="B158" s="40" t="s">
        <v>100</v>
      </c>
      <c r="C158" s="41" t="s">
        <v>6</v>
      </c>
      <c r="D158" s="25">
        <f>D159</f>
        <v>10</v>
      </c>
      <c r="E158" s="25">
        <f t="shared" si="65"/>
        <v>0</v>
      </c>
      <c r="F158" s="25">
        <f t="shared" si="65"/>
        <v>0</v>
      </c>
      <c r="G158" s="25">
        <f t="shared" si="65"/>
        <v>10</v>
      </c>
      <c r="H158" s="24">
        <f t="shared" si="59"/>
        <v>100</v>
      </c>
    </row>
    <row r="159" spans="1:8" ht="26.25" x14ac:dyDescent="0.25">
      <c r="A159" s="39" t="s">
        <v>25</v>
      </c>
      <c r="B159" s="40" t="s">
        <v>100</v>
      </c>
      <c r="C159" s="41" t="s">
        <v>26</v>
      </c>
      <c r="D159" s="25">
        <v>10</v>
      </c>
      <c r="E159" s="26"/>
      <c r="F159" s="26"/>
      <c r="G159" s="27">
        <v>10</v>
      </c>
      <c r="H159" s="24">
        <f t="shared" si="59"/>
        <v>100</v>
      </c>
    </row>
    <row r="160" spans="1:8" x14ac:dyDescent="0.25">
      <c r="A160" s="39" t="s">
        <v>101</v>
      </c>
      <c r="B160" s="40" t="s">
        <v>102</v>
      </c>
      <c r="C160" s="41" t="s">
        <v>6</v>
      </c>
      <c r="D160" s="25">
        <f>SUM(D161+D162+D163+D164+D188+D205)</f>
        <v>127383.10999999999</v>
      </c>
      <c r="E160" s="25">
        <f t="shared" ref="E160:G160" si="66">SUM(E161+E162+E163+E164+E188+E205)</f>
        <v>0</v>
      </c>
      <c r="F160" s="25">
        <f t="shared" si="66"/>
        <v>7659.2</v>
      </c>
      <c r="G160" s="25">
        <f t="shared" si="66"/>
        <v>127195.69</v>
      </c>
      <c r="H160" s="24">
        <f t="shared" si="59"/>
        <v>99.852869034207131</v>
      </c>
    </row>
    <row r="161" spans="1:8" ht="39" x14ac:dyDescent="0.25">
      <c r="A161" s="39" t="s">
        <v>103</v>
      </c>
      <c r="B161" s="40" t="s">
        <v>104</v>
      </c>
      <c r="C161" s="41" t="s">
        <v>6</v>
      </c>
      <c r="D161" s="25">
        <f>SUM(D197)</f>
        <v>905.94999999999993</v>
      </c>
      <c r="E161" s="25">
        <f t="shared" ref="E161:G161" si="67">SUM(E197)</f>
        <v>0</v>
      </c>
      <c r="F161" s="25">
        <f t="shared" si="67"/>
        <v>0</v>
      </c>
      <c r="G161" s="25">
        <f t="shared" si="67"/>
        <v>905.94999999999993</v>
      </c>
      <c r="H161" s="24">
        <f t="shared" si="59"/>
        <v>100</v>
      </c>
    </row>
    <row r="162" spans="1:8" ht="39" x14ac:dyDescent="0.25">
      <c r="A162" s="39" t="s">
        <v>105</v>
      </c>
      <c r="B162" s="40" t="s">
        <v>106</v>
      </c>
      <c r="C162" s="41" t="s">
        <v>6</v>
      </c>
      <c r="D162" s="25">
        <f>SUM(D165+D168+D172+D191+D194+D203)</f>
        <v>7501</v>
      </c>
      <c r="E162" s="25">
        <f t="shared" ref="E162:G162" si="68">SUM(E165+E168+E172+E191+E194+E203)</f>
        <v>0</v>
      </c>
      <c r="F162" s="25">
        <f t="shared" si="68"/>
        <v>0</v>
      </c>
      <c r="G162" s="25">
        <f t="shared" si="68"/>
        <v>7476.34</v>
      </c>
      <c r="H162" s="24">
        <f t="shared" si="59"/>
        <v>99.671243834155447</v>
      </c>
    </row>
    <row r="163" spans="1:8" x14ac:dyDescent="0.25">
      <c r="A163" s="39" t="s">
        <v>107</v>
      </c>
      <c r="B163" s="40" t="s">
        <v>108</v>
      </c>
      <c r="C163" s="41" t="s">
        <v>6</v>
      </c>
      <c r="D163" s="25">
        <f>SUM(D176,D180,D183,D185)</f>
        <v>115078.09999999998</v>
      </c>
      <c r="E163" s="25">
        <f t="shared" ref="E163:G163" si="69">SUM(E176,E180,E183,E185)</f>
        <v>0</v>
      </c>
      <c r="F163" s="25">
        <f t="shared" si="69"/>
        <v>7659.2</v>
      </c>
      <c r="G163" s="25">
        <f t="shared" si="69"/>
        <v>114915.38999999998</v>
      </c>
      <c r="H163" s="24">
        <f t="shared" si="59"/>
        <v>99.858609066364494</v>
      </c>
    </row>
    <row r="164" spans="1:8" ht="26.25" x14ac:dyDescent="0.25">
      <c r="A164" s="39" t="s">
        <v>109</v>
      </c>
      <c r="B164" s="40" t="s">
        <v>110</v>
      </c>
      <c r="C164" s="41" t="s">
        <v>6</v>
      </c>
      <c r="D164" s="25">
        <f>SUM(D200)</f>
        <v>9.16</v>
      </c>
      <c r="E164" s="25">
        <f t="shared" ref="E164:G164" si="70">SUM(E200)</f>
        <v>0</v>
      </c>
      <c r="F164" s="25">
        <f t="shared" si="70"/>
        <v>0</v>
      </c>
      <c r="G164" s="25">
        <f t="shared" si="70"/>
        <v>9.16</v>
      </c>
      <c r="H164" s="24">
        <f t="shared" si="59"/>
        <v>100</v>
      </c>
    </row>
    <row r="165" spans="1:8" ht="51.75" x14ac:dyDescent="0.25">
      <c r="A165" s="39" t="s">
        <v>111</v>
      </c>
      <c r="B165" s="40" t="s">
        <v>112</v>
      </c>
      <c r="C165" s="41" t="s">
        <v>6</v>
      </c>
      <c r="D165" s="25">
        <f>SUM(D166:D167)</f>
        <v>649</v>
      </c>
      <c r="E165" s="25">
        <f t="shared" ref="E165:F165" si="71">SUM(E166:E167)</f>
        <v>0</v>
      </c>
      <c r="F165" s="25">
        <f t="shared" si="71"/>
        <v>0</v>
      </c>
      <c r="G165" s="25">
        <f>SUM(G166:G167)</f>
        <v>649</v>
      </c>
      <c r="H165" s="24">
        <f t="shared" si="59"/>
        <v>100</v>
      </c>
    </row>
    <row r="166" spans="1:8" ht="26.25" x14ac:dyDescent="0.25">
      <c r="A166" s="39" t="s">
        <v>25</v>
      </c>
      <c r="B166" s="40" t="s">
        <v>112</v>
      </c>
      <c r="C166" s="41" t="s">
        <v>26</v>
      </c>
      <c r="D166" s="25">
        <v>17.899999999999999</v>
      </c>
      <c r="E166" s="26"/>
      <c r="F166" s="26"/>
      <c r="G166" s="27">
        <v>17.899999999999999</v>
      </c>
      <c r="H166" s="24">
        <f t="shared" si="59"/>
        <v>100</v>
      </c>
    </row>
    <row r="167" spans="1:8" x14ac:dyDescent="0.25">
      <c r="A167" s="39" t="s">
        <v>43</v>
      </c>
      <c r="B167" s="40" t="s">
        <v>112</v>
      </c>
      <c r="C167" s="41" t="s">
        <v>44</v>
      </c>
      <c r="D167" s="25">
        <v>631.1</v>
      </c>
      <c r="E167" s="26"/>
      <c r="F167" s="26"/>
      <c r="G167" s="27">
        <v>631.1</v>
      </c>
      <c r="H167" s="24">
        <f t="shared" si="59"/>
        <v>100</v>
      </c>
    </row>
    <row r="168" spans="1:8" ht="77.25" x14ac:dyDescent="0.25">
      <c r="A168" s="39" t="s">
        <v>113</v>
      </c>
      <c r="B168" s="40" t="s">
        <v>114</v>
      </c>
      <c r="C168" s="41" t="s">
        <v>6</v>
      </c>
      <c r="D168" s="25">
        <f>SUM(D169:D171)</f>
        <v>21.6</v>
      </c>
      <c r="E168" s="25">
        <f t="shared" ref="E168:G168" si="72">SUM(E169:E171)</f>
        <v>0</v>
      </c>
      <c r="F168" s="25">
        <f t="shared" si="72"/>
        <v>0</v>
      </c>
      <c r="G168" s="25">
        <f t="shared" si="72"/>
        <v>21.48</v>
      </c>
      <c r="H168" s="24">
        <f t="shared" si="59"/>
        <v>99.444444444444429</v>
      </c>
    </row>
    <row r="169" spans="1:8" ht="51.75" x14ac:dyDescent="0.25">
      <c r="A169" s="39" t="s">
        <v>15</v>
      </c>
      <c r="B169" s="40" t="s">
        <v>114</v>
      </c>
      <c r="C169" s="41" t="s">
        <v>16</v>
      </c>
      <c r="D169" s="25">
        <v>0</v>
      </c>
      <c r="E169" s="26"/>
      <c r="F169" s="26"/>
      <c r="G169" s="27"/>
      <c r="H169" s="24">
        <v>0</v>
      </c>
    </row>
    <row r="170" spans="1:8" ht="26.25" x14ac:dyDescent="0.25">
      <c r="A170" s="39" t="s">
        <v>25</v>
      </c>
      <c r="B170" s="40" t="s">
        <v>114</v>
      </c>
      <c r="C170" s="41" t="s">
        <v>26</v>
      </c>
      <c r="D170" s="25">
        <v>0</v>
      </c>
      <c r="E170" s="26"/>
      <c r="F170" s="26"/>
      <c r="G170" s="27"/>
      <c r="H170" s="24">
        <v>0</v>
      </c>
    </row>
    <row r="171" spans="1:8" ht="26.25" x14ac:dyDescent="0.25">
      <c r="A171" s="39" t="s">
        <v>68</v>
      </c>
      <c r="B171" s="40" t="s">
        <v>114</v>
      </c>
      <c r="C171" s="41" t="s">
        <v>69</v>
      </c>
      <c r="D171" s="25">
        <v>21.6</v>
      </c>
      <c r="E171" s="26"/>
      <c r="F171" s="26"/>
      <c r="G171" s="27">
        <v>21.48</v>
      </c>
      <c r="H171" s="24">
        <f t="shared" si="59"/>
        <v>99.444444444444429</v>
      </c>
    </row>
    <row r="172" spans="1:8" ht="102.75" x14ac:dyDescent="0.25">
      <c r="A172" s="39" t="s">
        <v>115</v>
      </c>
      <c r="B172" s="40" t="s">
        <v>116</v>
      </c>
      <c r="C172" s="41" t="s">
        <v>6</v>
      </c>
      <c r="D172" s="25">
        <f>SUM(D173+D174+D175)</f>
        <v>146.9</v>
      </c>
      <c r="E172" s="25">
        <f t="shared" ref="E172:G172" si="73">SUM(E173+E174+E175)</f>
        <v>0</v>
      </c>
      <c r="F172" s="25">
        <f t="shared" si="73"/>
        <v>0</v>
      </c>
      <c r="G172" s="25">
        <f t="shared" si="73"/>
        <v>145.09</v>
      </c>
      <c r="H172" s="24">
        <f t="shared" si="59"/>
        <v>98.767869298842754</v>
      </c>
    </row>
    <row r="173" spans="1:8" ht="26.25" x14ac:dyDescent="0.25">
      <c r="A173" s="39" t="s">
        <v>25</v>
      </c>
      <c r="B173" s="40" t="s">
        <v>116</v>
      </c>
      <c r="C173" s="41" t="s">
        <v>26</v>
      </c>
      <c r="D173" s="25">
        <v>87.58</v>
      </c>
      <c r="E173" s="26">
        <v>108.48</v>
      </c>
      <c r="F173" s="26"/>
      <c r="G173" s="27">
        <v>87.16</v>
      </c>
      <c r="H173" s="24">
        <f t="shared" si="59"/>
        <v>99.52043845626855</v>
      </c>
    </row>
    <row r="174" spans="1:8" x14ac:dyDescent="0.25">
      <c r="A174" s="39" t="s">
        <v>43</v>
      </c>
      <c r="B174" s="40" t="s">
        <v>116</v>
      </c>
      <c r="C174" s="41" t="s">
        <v>44</v>
      </c>
      <c r="D174" s="25">
        <v>41.48</v>
      </c>
      <c r="E174" s="26">
        <v>-108.48</v>
      </c>
      <c r="F174" s="26"/>
      <c r="G174" s="27">
        <v>41.4</v>
      </c>
      <c r="H174" s="24">
        <f t="shared" si="59"/>
        <v>99.807135969141754</v>
      </c>
    </row>
    <row r="175" spans="1:8" ht="26.25" x14ac:dyDescent="0.25">
      <c r="A175" s="39" t="s">
        <v>68</v>
      </c>
      <c r="B175" s="40" t="s">
        <v>116</v>
      </c>
      <c r="C175" s="41" t="s">
        <v>69</v>
      </c>
      <c r="D175" s="25">
        <v>17.84</v>
      </c>
      <c r="E175" s="26"/>
      <c r="F175" s="26"/>
      <c r="G175" s="27">
        <v>16.53</v>
      </c>
      <c r="H175" s="24">
        <f t="shared" si="59"/>
        <v>92.656950672645749</v>
      </c>
    </row>
    <row r="176" spans="1:8" ht="51.75" x14ac:dyDescent="0.25">
      <c r="A176" s="39" t="s">
        <v>117</v>
      </c>
      <c r="B176" s="40" t="s">
        <v>118</v>
      </c>
      <c r="C176" s="41" t="s">
        <v>6</v>
      </c>
      <c r="D176" s="25">
        <f>SUM(D177+D178+D179)</f>
        <v>84842.999999999985</v>
      </c>
      <c r="E176" s="25">
        <f t="shared" ref="E176:G176" si="74">SUM(E177+E178+E179)</f>
        <v>0</v>
      </c>
      <c r="F176" s="25">
        <f t="shared" si="74"/>
        <v>4844</v>
      </c>
      <c r="G176" s="25">
        <f t="shared" si="74"/>
        <v>84842.999999999985</v>
      </c>
      <c r="H176" s="24">
        <f t="shared" si="59"/>
        <v>100</v>
      </c>
    </row>
    <row r="177" spans="1:8" ht="51.75" x14ac:dyDescent="0.25">
      <c r="A177" s="39" t="s">
        <v>15</v>
      </c>
      <c r="B177" s="40" t="s">
        <v>118</v>
      </c>
      <c r="C177" s="41" t="s">
        <v>16</v>
      </c>
      <c r="D177" s="25">
        <v>76173.98</v>
      </c>
      <c r="E177" s="26"/>
      <c r="F177" s="26">
        <v>4837</v>
      </c>
      <c r="G177" s="27">
        <v>76173.98</v>
      </c>
      <c r="H177" s="24">
        <f t="shared" si="59"/>
        <v>100</v>
      </c>
    </row>
    <row r="178" spans="1:8" ht="26.25" x14ac:dyDescent="0.25">
      <c r="A178" s="39" t="s">
        <v>25</v>
      </c>
      <c r="B178" s="40" t="s">
        <v>118</v>
      </c>
      <c r="C178" s="41" t="s">
        <v>26</v>
      </c>
      <c r="D178" s="25">
        <v>489.62</v>
      </c>
      <c r="E178" s="26"/>
      <c r="F178" s="26">
        <v>7</v>
      </c>
      <c r="G178" s="27">
        <v>489.62</v>
      </c>
      <c r="H178" s="24">
        <f t="shared" si="59"/>
        <v>100</v>
      </c>
    </row>
    <row r="179" spans="1:8" ht="26.25" x14ac:dyDescent="0.25">
      <c r="A179" s="39" t="s">
        <v>68</v>
      </c>
      <c r="B179" s="40" t="s">
        <v>118</v>
      </c>
      <c r="C179" s="41" t="s">
        <v>69</v>
      </c>
      <c r="D179" s="25">
        <v>8179.4</v>
      </c>
      <c r="E179" s="26"/>
      <c r="F179" s="26"/>
      <c r="G179" s="27">
        <v>8179.4</v>
      </c>
      <c r="H179" s="24">
        <f t="shared" si="59"/>
        <v>100</v>
      </c>
    </row>
    <row r="180" spans="1:8" ht="39" x14ac:dyDescent="0.25">
      <c r="A180" s="39" t="s">
        <v>119</v>
      </c>
      <c r="B180" s="40" t="s">
        <v>120</v>
      </c>
      <c r="C180" s="41" t="s">
        <v>6</v>
      </c>
      <c r="D180" s="25">
        <f>SUM(D181:D182)</f>
        <v>29703.399999999998</v>
      </c>
      <c r="E180" s="25">
        <f t="shared" ref="E180:F180" si="75">SUM(E181:E182)</f>
        <v>0</v>
      </c>
      <c r="F180" s="25">
        <f t="shared" si="75"/>
        <v>2815.2</v>
      </c>
      <c r="G180" s="25">
        <f>SUM(G181:G182)</f>
        <v>29542.03</v>
      </c>
      <c r="H180" s="24">
        <f t="shared" si="59"/>
        <v>99.45672885932251</v>
      </c>
    </row>
    <row r="181" spans="1:8" ht="51.75" x14ac:dyDescent="0.25">
      <c r="A181" s="39" t="s">
        <v>15</v>
      </c>
      <c r="B181" s="40" t="s">
        <v>120</v>
      </c>
      <c r="C181" s="41" t="s">
        <v>16</v>
      </c>
      <c r="D181" s="25">
        <v>29369.599999999999</v>
      </c>
      <c r="E181" s="26"/>
      <c r="F181" s="26">
        <v>2777.2</v>
      </c>
      <c r="G181" s="27">
        <v>29208.23</v>
      </c>
      <c r="H181" s="24">
        <f t="shared" si="59"/>
        <v>99.45055431466551</v>
      </c>
    </row>
    <row r="182" spans="1:8" ht="26.25" x14ac:dyDescent="0.25">
      <c r="A182" s="39" t="s">
        <v>25</v>
      </c>
      <c r="B182" s="40" t="s">
        <v>120</v>
      </c>
      <c r="C182" s="41" t="s">
        <v>26</v>
      </c>
      <c r="D182" s="25">
        <v>333.8</v>
      </c>
      <c r="E182" s="26"/>
      <c r="F182" s="26">
        <v>38</v>
      </c>
      <c r="G182" s="27">
        <v>333.8</v>
      </c>
      <c r="H182" s="24">
        <f t="shared" si="59"/>
        <v>100</v>
      </c>
    </row>
    <row r="183" spans="1:8" ht="64.5" x14ac:dyDescent="0.25">
      <c r="A183" s="12" t="s">
        <v>558</v>
      </c>
      <c r="B183" s="13" t="s">
        <v>569</v>
      </c>
      <c r="C183" s="13" t="s">
        <v>6</v>
      </c>
      <c r="D183" s="21">
        <f>SUM(D184)</f>
        <v>309</v>
      </c>
      <c r="E183" s="21">
        <f t="shared" ref="E183:G183" si="76">SUM(E184)</f>
        <v>0</v>
      </c>
      <c r="F183" s="21">
        <f t="shared" si="76"/>
        <v>0</v>
      </c>
      <c r="G183" s="21">
        <f t="shared" si="76"/>
        <v>309</v>
      </c>
      <c r="H183" s="24">
        <f t="shared" si="59"/>
        <v>100</v>
      </c>
    </row>
    <row r="184" spans="1:8" x14ac:dyDescent="0.25">
      <c r="A184" s="12" t="s">
        <v>43</v>
      </c>
      <c r="B184" s="13" t="s">
        <v>569</v>
      </c>
      <c r="C184" s="13" t="s">
        <v>26</v>
      </c>
      <c r="D184" s="21">
        <v>309</v>
      </c>
      <c r="E184" s="26"/>
      <c r="F184" s="26"/>
      <c r="G184" s="27">
        <v>309</v>
      </c>
      <c r="H184" s="24">
        <f t="shared" si="59"/>
        <v>100</v>
      </c>
    </row>
    <row r="185" spans="1:8" ht="26.25" x14ac:dyDescent="0.25">
      <c r="A185" s="39" t="s">
        <v>121</v>
      </c>
      <c r="B185" s="40" t="s">
        <v>122</v>
      </c>
      <c r="C185" s="41" t="s">
        <v>6</v>
      </c>
      <c r="D185" s="25">
        <f>SUM(D186:D187)</f>
        <v>222.7</v>
      </c>
      <c r="E185" s="25">
        <f t="shared" ref="E185:G185" si="77">SUM(E186:E187)</f>
        <v>0</v>
      </c>
      <c r="F185" s="25">
        <f t="shared" si="77"/>
        <v>0</v>
      </c>
      <c r="G185" s="25">
        <f t="shared" si="77"/>
        <v>221.36</v>
      </c>
      <c r="H185" s="24">
        <f t="shared" si="59"/>
        <v>99.398293668612496</v>
      </c>
    </row>
    <row r="186" spans="1:8" ht="26.25" x14ac:dyDescent="0.25">
      <c r="A186" s="39" t="s">
        <v>25</v>
      </c>
      <c r="B186" s="40" t="s">
        <v>122</v>
      </c>
      <c r="C186" s="41" t="s">
        <v>26</v>
      </c>
      <c r="D186" s="25">
        <v>154.29</v>
      </c>
      <c r="E186" s="26"/>
      <c r="F186" s="26"/>
      <c r="G186" s="27">
        <v>154.24</v>
      </c>
      <c r="H186" s="24">
        <f t="shared" si="59"/>
        <v>99.967593492773361</v>
      </c>
    </row>
    <row r="187" spans="1:8" ht="26.25" x14ac:dyDescent="0.25">
      <c r="A187" s="39" t="s">
        <v>68</v>
      </c>
      <c r="B187" s="40" t="s">
        <v>122</v>
      </c>
      <c r="C187" s="41" t="s">
        <v>69</v>
      </c>
      <c r="D187" s="25">
        <v>68.41</v>
      </c>
      <c r="E187" s="26"/>
      <c r="F187" s="26"/>
      <c r="G187" s="27">
        <v>67.12</v>
      </c>
      <c r="H187" s="24">
        <f t="shared" si="59"/>
        <v>98.114310773278774</v>
      </c>
    </row>
    <row r="188" spans="1:8" ht="39" x14ac:dyDescent="0.25">
      <c r="A188" s="39" t="s">
        <v>123</v>
      </c>
      <c r="B188" s="40" t="s">
        <v>124</v>
      </c>
      <c r="C188" s="41" t="s">
        <v>6</v>
      </c>
      <c r="D188" s="25">
        <f>SUM(D189+D190)</f>
        <v>2371.8000000000002</v>
      </c>
      <c r="E188" s="25">
        <f t="shared" ref="E188:G188" si="78">SUM(E189+E190)</f>
        <v>0</v>
      </c>
      <c r="F188" s="25">
        <f t="shared" si="78"/>
        <v>0</v>
      </c>
      <c r="G188" s="25">
        <f t="shared" si="78"/>
        <v>2371.8000000000002</v>
      </c>
      <c r="H188" s="24">
        <f t="shared" si="59"/>
        <v>100</v>
      </c>
    </row>
    <row r="189" spans="1:8" ht="26.25" x14ac:dyDescent="0.25">
      <c r="A189" s="39" t="s">
        <v>25</v>
      </c>
      <c r="B189" s="40" t="s">
        <v>124</v>
      </c>
      <c r="C189" s="41" t="s">
        <v>26</v>
      </c>
      <c r="D189" s="25">
        <v>1672.99</v>
      </c>
      <c r="E189" s="26"/>
      <c r="F189" s="26"/>
      <c r="G189" s="27">
        <v>1672.99</v>
      </c>
      <c r="H189" s="24">
        <f t="shared" si="59"/>
        <v>100</v>
      </c>
    </row>
    <row r="190" spans="1:8" ht="26.25" x14ac:dyDescent="0.25">
      <c r="A190" s="39" t="s">
        <v>68</v>
      </c>
      <c r="B190" s="40" t="s">
        <v>124</v>
      </c>
      <c r="C190" s="41" t="s">
        <v>69</v>
      </c>
      <c r="D190" s="25">
        <v>698.81</v>
      </c>
      <c r="E190" s="26"/>
      <c r="F190" s="26"/>
      <c r="G190" s="27">
        <v>698.81</v>
      </c>
      <c r="H190" s="24">
        <f t="shared" si="59"/>
        <v>100</v>
      </c>
    </row>
    <row r="191" spans="1:8" ht="51.75" x14ac:dyDescent="0.25">
      <c r="A191" s="39" t="s">
        <v>125</v>
      </c>
      <c r="B191" s="40" t="s">
        <v>126</v>
      </c>
      <c r="C191" s="41" t="s">
        <v>6</v>
      </c>
      <c r="D191" s="25">
        <f>SUM(D192+D193)</f>
        <v>3378</v>
      </c>
      <c r="E191" s="25">
        <f t="shared" ref="E191:G191" si="79">SUM(E192+E193)</f>
        <v>0</v>
      </c>
      <c r="F191" s="25">
        <f t="shared" si="79"/>
        <v>0</v>
      </c>
      <c r="G191" s="25">
        <f t="shared" si="79"/>
        <v>3362.77</v>
      </c>
      <c r="H191" s="24">
        <f t="shared" si="59"/>
        <v>99.549141503848432</v>
      </c>
    </row>
    <row r="192" spans="1:8" ht="26.25" x14ac:dyDescent="0.25">
      <c r="A192" s="39" t="s">
        <v>25</v>
      </c>
      <c r="B192" s="40" t="s">
        <v>126</v>
      </c>
      <c r="C192" s="41" t="s">
        <v>26</v>
      </c>
      <c r="D192" s="25">
        <v>80.900000000000006</v>
      </c>
      <c r="E192" s="26"/>
      <c r="F192" s="26"/>
      <c r="G192" s="27">
        <v>65.73</v>
      </c>
      <c r="H192" s="24">
        <f t="shared" si="59"/>
        <v>81.248454882571082</v>
      </c>
    </row>
    <row r="193" spans="1:8" x14ac:dyDescent="0.25">
      <c r="A193" s="39" t="s">
        <v>43</v>
      </c>
      <c r="B193" s="40" t="s">
        <v>126</v>
      </c>
      <c r="C193" s="41" t="s">
        <v>44</v>
      </c>
      <c r="D193" s="25">
        <v>3297.1</v>
      </c>
      <c r="E193" s="26"/>
      <c r="F193" s="26"/>
      <c r="G193" s="27">
        <v>3297.04</v>
      </c>
      <c r="H193" s="24">
        <f t="shared" si="59"/>
        <v>99.998180218980309</v>
      </c>
    </row>
    <row r="194" spans="1:8" ht="51.75" x14ac:dyDescent="0.25">
      <c r="A194" s="39" t="s">
        <v>127</v>
      </c>
      <c r="B194" s="40" t="s">
        <v>128</v>
      </c>
      <c r="C194" s="41" t="s">
        <v>6</v>
      </c>
      <c r="D194" s="25">
        <f>D195+D196</f>
        <v>3298</v>
      </c>
      <c r="E194" s="25">
        <f t="shared" ref="E194:G194" si="80">E195+E196</f>
        <v>0</v>
      </c>
      <c r="F194" s="25">
        <f t="shared" si="80"/>
        <v>0</v>
      </c>
      <c r="G194" s="25">
        <f t="shared" si="80"/>
        <v>3298</v>
      </c>
      <c r="H194" s="24">
        <f t="shared" si="59"/>
        <v>100</v>
      </c>
    </row>
    <row r="195" spans="1:8" ht="51.75" x14ac:dyDescent="0.25">
      <c r="A195" s="39" t="s">
        <v>15</v>
      </c>
      <c r="B195" s="40" t="s">
        <v>128</v>
      </c>
      <c r="C195" s="41" t="s">
        <v>16</v>
      </c>
      <c r="D195" s="25">
        <v>3276.8</v>
      </c>
      <c r="E195" s="26"/>
      <c r="F195" s="26"/>
      <c r="G195" s="27">
        <v>3276.8</v>
      </c>
      <c r="H195" s="24">
        <f t="shared" si="59"/>
        <v>100</v>
      </c>
    </row>
    <row r="196" spans="1:8" ht="26.25" x14ac:dyDescent="0.25">
      <c r="A196" s="39" t="s">
        <v>25</v>
      </c>
      <c r="B196" s="40" t="s">
        <v>128</v>
      </c>
      <c r="C196" s="41" t="s">
        <v>26</v>
      </c>
      <c r="D196" s="25">
        <v>21.2</v>
      </c>
      <c r="E196" s="26"/>
      <c r="F196" s="26"/>
      <c r="G196" s="27">
        <v>21.2</v>
      </c>
      <c r="H196" s="24">
        <f t="shared" si="59"/>
        <v>100</v>
      </c>
    </row>
    <row r="197" spans="1:8" ht="51.75" x14ac:dyDescent="0.25">
      <c r="A197" s="39" t="s">
        <v>129</v>
      </c>
      <c r="B197" s="40" t="s">
        <v>130</v>
      </c>
      <c r="C197" s="41" t="s">
        <v>6</v>
      </c>
      <c r="D197" s="25">
        <f>SUM(D198+D199)</f>
        <v>905.94999999999993</v>
      </c>
      <c r="E197" s="25">
        <f t="shared" ref="E197:G197" si="81">SUM(E198+E199)</f>
        <v>0</v>
      </c>
      <c r="F197" s="25">
        <f t="shared" si="81"/>
        <v>0</v>
      </c>
      <c r="G197" s="25">
        <f t="shared" si="81"/>
        <v>905.94999999999993</v>
      </c>
      <c r="H197" s="24">
        <f t="shared" si="59"/>
        <v>100</v>
      </c>
    </row>
    <row r="198" spans="1:8" ht="26.25" x14ac:dyDescent="0.25">
      <c r="A198" s="39" t="s">
        <v>25</v>
      </c>
      <c r="B198" s="40" t="s">
        <v>130</v>
      </c>
      <c r="C198" s="41" t="s">
        <v>26</v>
      </c>
      <c r="D198" s="25">
        <v>715.28</v>
      </c>
      <c r="E198" s="26"/>
      <c r="F198" s="26"/>
      <c r="G198" s="27">
        <v>715.28</v>
      </c>
      <c r="H198" s="24">
        <f t="shared" si="59"/>
        <v>100</v>
      </c>
    </row>
    <row r="199" spans="1:8" ht="26.25" x14ac:dyDescent="0.25">
      <c r="A199" s="39" t="s">
        <v>68</v>
      </c>
      <c r="B199" s="40" t="s">
        <v>130</v>
      </c>
      <c r="C199" s="41" t="s">
        <v>69</v>
      </c>
      <c r="D199" s="25">
        <v>190.67</v>
      </c>
      <c r="E199" s="26"/>
      <c r="F199" s="26"/>
      <c r="G199" s="27">
        <v>190.67</v>
      </c>
      <c r="H199" s="24">
        <f t="shared" si="59"/>
        <v>100</v>
      </c>
    </row>
    <row r="200" spans="1:8" ht="51.75" x14ac:dyDescent="0.25">
      <c r="A200" s="39" t="s">
        <v>131</v>
      </c>
      <c r="B200" s="40" t="s">
        <v>132</v>
      </c>
      <c r="C200" s="41" t="s">
        <v>6</v>
      </c>
      <c r="D200" s="25">
        <f>SUM(D201+D202)</f>
        <v>9.16</v>
      </c>
      <c r="E200" s="25">
        <f t="shared" ref="E200:G200" si="82">SUM(E201+E202)</f>
        <v>0</v>
      </c>
      <c r="F200" s="25">
        <f t="shared" si="82"/>
        <v>0</v>
      </c>
      <c r="G200" s="25">
        <f t="shared" si="82"/>
        <v>9.16</v>
      </c>
      <c r="H200" s="24">
        <f t="shared" si="59"/>
        <v>100</v>
      </c>
    </row>
    <row r="201" spans="1:8" ht="26.25" x14ac:dyDescent="0.25">
      <c r="A201" s="39" t="s">
        <v>25</v>
      </c>
      <c r="B201" s="40" t="s">
        <v>132</v>
      </c>
      <c r="C201" s="41" t="s">
        <v>26</v>
      </c>
      <c r="D201" s="25">
        <v>7.23</v>
      </c>
      <c r="E201" s="26"/>
      <c r="F201" s="26"/>
      <c r="G201" s="27">
        <v>7.23</v>
      </c>
      <c r="H201" s="24">
        <f t="shared" si="59"/>
        <v>100</v>
      </c>
    </row>
    <row r="202" spans="1:8" ht="26.25" x14ac:dyDescent="0.25">
      <c r="A202" s="39" t="s">
        <v>68</v>
      </c>
      <c r="B202" s="40" t="s">
        <v>132</v>
      </c>
      <c r="C202" s="41" t="s">
        <v>69</v>
      </c>
      <c r="D202" s="25">
        <v>1.93</v>
      </c>
      <c r="E202" s="26"/>
      <c r="F202" s="26"/>
      <c r="G202" s="27">
        <v>1.93</v>
      </c>
      <c r="H202" s="24">
        <f t="shared" si="59"/>
        <v>100</v>
      </c>
    </row>
    <row r="203" spans="1:8" x14ac:dyDescent="0.25">
      <c r="A203" s="39" t="s">
        <v>133</v>
      </c>
      <c r="B203" s="40" t="s">
        <v>134</v>
      </c>
      <c r="C203" s="41" t="s">
        <v>6</v>
      </c>
      <c r="D203" s="25">
        <f>SUM(D204)</f>
        <v>7.5</v>
      </c>
      <c r="E203" s="25">
        <f t="shared" ref="E203:G203" si="83">SUM(E204)</f>
        <v>0</v>
      </c>
      <c r="F203" s="25">
        <f t="shared" si="83"/>
        <v>0</v>
      </c>
      <c r="G203" s="25">
        <f t="shared" si="83"/>
        <v>0</v>
      </c>
      <c r="H203" s="24">
        <f t="shared" ref="H203:H266" si="84">G203/D203*100</f>
        <v>0</v>
      </c>
    </row>
    <row r="204" spans="1:8" ht="26.25" x14ac:dyDescent="0.25">
      <c r="A204" s="39" t="s">
        <v>135</v>
      </c>
      <c r="B204" s="40" t="s">
        <v>134</v>
      </c>
      <c r="C204" s="41" t="s">
        <v>26</v>
      </c>
      <c r="D204" s="25">
        <v>7.5</v>
      </c>
      <c r="E204" s="26"/>
      <c r="F204" s="26"/>
      <c r="G204" s="27">
        <v>0</v>
      </c>
      <c r="H204" s="24">
        <f t="shared" si="84"/>
        <v>0</v>
      </c>
    </row>
    <row r="205" spans="1:8" ht="64.5" x14ac:dyDescent="0.25">
      <c r="A205" s="39" t="s">
        <v>137</v>
      </c>
      <c r="B205" s="40" t="s">
        <v>138</v>
      </c>
      <c r="C205" s="41" t="s">
        <v>6</v>
      </c>
      <c r="D205" s="25">
        <f>SUM(D206)</f>
        <v>1517.1</v>
      </c>
      <c r="E205" s="25">
        <f t="shared" ref="E205:G205" si="85">SUM(E206)</f>
        <v>0</v>
      </c>
      <c r="F205" s="25">
        <f t="shared" si="85"/>
        <v>0</v>
      </c>
      <c r="G205" s="25">
        <f t="shared" si="85"/>
        <v>1517.05</v>
      </c>
      <c r="H205" s="24">
        <f t="shared" si="84"/>
        <v>99.996704238349494</v>
      </c>
    </row>
    <row r="206" spans="1:8" ht="26.25" x14ac:dyDescent="0.25">
      <c r="A206" s="39" t="s">
        <v>135</v>
      </c>
      <c r="B206" s="40" t="s">
        <v>138</v>
      </c>
      <c r="C206" s="41" t="s">
        <v>136</v>
      </c>
      <c r="D206" s="25">
        <v>1517.1</v>
      </c>
      <c r="E206" s="26"/>
      <c r="F206" s="26"/>
      <c r="G206" s="27">
        <v>1517.05</v>
      </c>
      <c r="H206" s="24">
        <f t="shared" si="84"/>
        <v>99.996704238349494</v>
      </c>
    </row>
    <row r="207" spans="1:8" ht="26.25" x14ac:dyDescent="0.25">
      <c r="A207" s="39" t="s">
        <v>139</v>
      </c>
      <c r="B207" s="40" t="s">
        <v>140</v>
      </c>
      <c r="C207" s="41" t="s">
        <v>6</v>
      </c>
      <c r="D207" s="25">
        <f>SUM(D208+D215)</f>
        <v>5421.3099999999995</v>
      </c>
      <c r="E207" s="25">
        <f t="shared" ref="E207:G207" si="86">SUM(E208+E215)</f>
        <v>0</v>
      </c>
      <c r="F207" s="25">
        <f t="shared" si="86"/>
        <v>0</v>
      </c>
      <c r="G207" s="25">
        <f t="shared" si="86"/>
        <v>5421.23</v>
      </c>
      <c r="H207" s="24">
        <f t="shared" si="84"/>
        <v>99.998524341902609</v>
      </c>
    </row>
    <row r="208" spans="1:8" ht="26.25" x14ac:dyDescent="0.25">
      <c r="A208" s="39" t="s">
        <v>141</v>
      </c>
      <c r="B208" s="40" t="s">
        <v>142</v>
      </c>
      <c r="C208" s="41" t="s">
        <v>6</v>
      </c>
      <c r="D208" s="25">
        <f>SUM(D209+D212)</f>
        <v>3138.4</v>
      </c>
      <c r="E208" s="25">
        <f t="shared" ref="E208:G208" si="87">SUM(E209+E212)</f>
        <v>0</v>
      </c>
      <c r="F208" s="25">
        <f t="shared" si="87"/>
        <v>0</v>
      </c>
      <c r="G208" s="25">
        <f t="shared" si="87"/>
        <v>3138.4</v>
      </c>
      <c r="H208" s="24">
        <f t="shared" si="84"/>
        <v>100</v>
      </c>
    </row>
    <row r="209" spans="1:8" ht="26.25" x14ac:dyDescent="0.25">
      <c r="A209" s="39" t="s">
        <v>143</v>
      </c>
      <c r="B209" s="40" t="s">
        <v>144</v>
      </c>
      <c r="C209" s="41" t="s">
        <v>6</v>
      </c>
      <c r="D209" s="25">
        <f>SUM(D210+D211)</f>
        <v>2981.48</v>
      </c>
      <c r="E209" s="25">
        <f t="shared" ref="E209:G209" si="88">SUM(E210+E211)</f>
        <v>0</v>
      </c>
      <c r="F209" s="25">
        <f t="shared" si="88"/>
        <v>0</v>
      </c>
      <c r="G209" s="25">
        <f t="shared" si="88"/>
        <v>2981.48</v>
      </c>
      <c r="H209" s="24">
        <f t="shared" si="84"/>
        <v>100</v>
      </c>
    </row>
    <row r="210" spans="1:8" ht="26.25" x14ac:dyDescent="0.25">
      <c r="A210" s="39" t="s">
        <v>135</v>
      </c>
      <c r="B210" s="40" t="s">
        <v>144</v>
      </c>
      <c r="C210" s="41" t="s">
        <v>136</v>
      </c>
      <c r="D210" s="25">
        <v>0</v>
      </c>
      <c r="E210" s="26"/>
      <c r="F210" s="26"/>
      <c r="G210" s="27"/>
      <c r="H210" s="24">
        <v>0</v>
      </c>
    </row>
    <row r="211" spans="1:8" ht="26.25" x14ac:dyDescent="0.25">
      <c r="A211" s="39" t="s">
        <v>68</v>
      </c>
      <c r="B211" s="40" t="s">
        <v>144</v>
      </c>
      <c r="C211" s="41" t="s">
        <v>69</v>
      </c>
      <c r="D211" s="25">
        <v>2981.48</v>
      </c>
      <c r="E211" s="26"/>
      <c r="F211" s="26"/>
      <c r="G211" s="27">
        <v>2981.48</v>
      </c>
      <c r="H211" s="24">
        <f t="shared" si="84"/>
        <v>100</v>
      </c>
    </row>
    <row r="212" spans="1:8" ht="39" x14ac:dyDescent="0.25">
      <c r="A212" s="39" t="s">
        <v>145</v>
      </c>
      <c r="B212" s="40" t="s">
        <v>146</v>
      </c>
      <c r="C212" s="41" t="s">
        <v>6</v>
      </c>
      <c r="D212" s="25">
        <f>SUM(D213:D214)</f>
        <v>156.91999999999999</v>
      </c>
      <c r="E212" s="25">
        <f t="shared" ref="E212:G212" si="89">SUM(E213:E214)</f>
        <v>0</v>
      </c>
      <c r="F212" s="25">
        <f t="shared" si="89"/>
        <v>0</v>
      </c>
      <c r="G212" s="25">
        <f t="shared" si="89"/>
        <v>156.91999999999999</v>
      </c>
      <c r="H212" s="24">
        <f t="shared" si="84"/>
        <v>100</v>
      </c>
    </row>
    <row r="213" spans="1:8" ht="26.25" x14ac:dyDescent="0.25">
      <c r="A213" s="39" t="s">
        <v>135</v>
      </c>
      <c r="B213" s="40" t="s">
        <v>146</v>
      </c>
      <c r="C213" s="41" t="s">
        <v>136</v>
      </c>
      <c r="D213" s="25">
        <v>0</v>
      </c>
      <c r="E213" s="26"/>
      <c r="F213" s="26"/>
      <c r="G213" s="27"/>
      <c r="H213" s="24">
        <v>0</v>
      </c>
    </row>
    <row r="214" spans="1:8" ht="26.25" x14ac:dyDescent="0.25">
      <c r="A214" s="39" t="s">
        <v>68</v>
      </c>
      <c r="B214" s="40" t="s">
        <v>146</v>
      </c>
      <c r="C214" s="41" t="s">
        <v>69</v>
      </c>
      <c r="D214" s="25">
        <v>156.91999999999999</v>
      </c>
      <c r="E214" s="26"/>
      <c r="F214" s="26"/>
      <c r="G214" s="27">
        <v>156.91999999999999</v>
      </c>
      <c r="H214" s="24">
        <f t="shared" si="84"/>
        <v>100</v>
      </c>
    </row>
    <row r="215" spans="1:8" x14ac:dyDescent="0.25">
      <c r="A215" s="12" t="s">
        <v>492</v>
      </c>
      <c r="B215" s="15" t="s">
        <v>487</v>
      </c>
      <c r="C215" s="13" t="s">
        <v>6</v>
      </c>
      <c r="D215" s="21">
        <f>SUM(D216+D219)</f>
        <v>2282.91</v>
      </c>
      <c r="E215" s="21">
        <f t="shared" ref="E215:G215" si="90">SUM(E216+E219)</f>
        <v>0</v>
      </c>
      <c r="F215" s="21">
        <f t="shared" si="90"/>
        <v>0</v>
      </c>
      <c r="G215" s="21">
        <f t="shared" si="90"/>
        <v>2282.83</v>
      </c>
      <c r="H215" s="24">
        <f t="shared" si="84"/>
        <v>99.996495700662763</v>
      </c>
    </row>
    <row r="216" spans="1:8" ht="51.75" x14ac:dyDescent="0.25">
      <c r="A216" s="12" t="s">
        <v>493</v>
      </c>
      <c r="B216" s="13" t="s">
        <v>488</v>
      </c>
      <c r="C216" s="13" t="s">
        <v>6</v>
      </c>
      <c r="D216" s="21">
        <f>SUM(D217)</f>
        <v>2260</v>
      </c>
      <c r="E216" s="21">
        <f t="shared" ref="E216:G217" si="91">SUM(E217)</f>
        <v>0</v>
      </c>
      <c r="F216" s="21">
        <f t="shared" si="91"/>
        <v>0</v>
      </c>
      <c r="G216" s="21">
        <f t="shared" si="91"/>
        <v>2259.9299999999998</v>
      </c>
      <c r="H216" s="24">
        <f t="shared" si="84"/>
        <v>99.996902654867242</v>
      </c>
    </row>
    <row r="217" spans="1:8" ht="51.75" x14ac:dyDescent="0.25">
      <c r="A217" s="12" t="s">
        <v>493</v>
      </c>
      <c r="B217" s="13" t="s">
        <v>489</v>
      </c>
      <c r="C217" s="13" t="s">
        <v>6</v>
      </c>
      <c r="D217" s="21">
        <f>SUM(D218)</f>
        <v>2260</v>
      </c>
      <c r="E217" s="21">
        <f t="shared" si="91"/>
        <v>0</v>
      </c>
      <c r="F217" s="21">
        <f t="shared" si="91"/>
        <v>0</v>
      </c>
      <c r="G217" s="21">
        <f t="shared" si="91"/>
        <v>2259.9299999999998</v>
      </c>
      <c r="H217" s="24">
        <f t="shared" si="84"/>
        <v>99.996902654867242</v>
      </c>
    </row>
    <row r="218" spans="1:8" ht="26.25" x14ac:dyDescent="0.25">
      <c r="A218" s="12" t="s">
        <v>25</v>
      </c>
      <c r="B218" s="13" t="s">
        <v>489</v>
      </c>
      <c r="C218" s="13" t="s">
        <v>26</v>
      </c>
      <c r="D218" s="21">
        <v>2260</v>
      </c>
      <c r="E218" s="26"/>
      <c r="F218" s="26"/>
      <c r="G218" s="27">
        <v>2259.9299999999998</v>
      </c>
      <c r="H218" s="24">
        <f t="shared" si="84"/>
        <v>99.996902654867242</v>
      </c>
    </row>
    <row r="219" spans="1:8" ht="26.25" x14ac:dyDescent="0.25">
      <c r="A219" s="12" t="s">
        <v>109</v>
      </c>
      <c r="B219" s="15" t="s">
        <v>490</v>
      </c>
      <c r="C219" s="13" t="s">
        <v>6</v>
      </c>
      <c r="D219" s="21">
        <f>SUM(D220)</f>
        <v>22.91</v>
      </c>
      <c r="E219" s="21">
        <f t="shared" ref="E219:G220" si="92">SUM(E220)</f>
        <v>0</v>
      </c>
      <c r="F219" s="21">
        <f t="shared" si="92"/>
        <v>0</v>
      </c>
      <c r="G219" s="21">
        <f t="shared" si="92"/>
        <v>22.9</v>
      </c>
      <c r="H219" s="24">
        <f t="shared" si="84"/>
        <v>99.956350938454818</v>
      </c>
    </row>
    <row r="220" spans="1:8" ht="51.75" x14ac:dyDescent="0.25">
      <c r="A220" s="12" t="s">
        <v>494</v>
      </c>
      <c r="B220" s="15" t="s">
        <v>491</v>
      </c>
      <c r="C220" s="13" t="s">
        <v>6</v>
      </c>
      <c r="D220" s="21">
        <f>SUM(D221)</f>
        <v>22.91</v>
      </c>
      <c r="E220" s="21">
        <f t="shared" si="92"/>
        <v>0</v>
      </c>
      <c r="F220" s="21">
        <f t="shared" si="92"/>
        <v>0</v>
      </c>
      <c r="G220" s="21">
        <f t="shared" si="92"/>
        <v>22.9</v>
      </c>
      <c r="H220" s="24">
        <f t="shared" si="84"/>
        <v>99.956350938454818</v>
      </c>
    </row>
    <row r="221" spans="1:8" ht="26.25" x14ac:dyDescent="0.25">
      <c r="A221" s="12" t="s">
        <v>25</v>
      </c>
      <c r="B221" s="15" t="s">
        <v>491</v>
      </c>
      <c r="C221" s="13" t="s">
        <v>26</v>
      </c>
      <c r="D221" s="21">
        <v>22.91</v>
      </c>
      <c r="E221" s="26"/>
      <c r="F221" s="26"/>
      <c r="G221" s="27">
        <v>22.9</v>
      </c>
      <c r="H221" s="24">
        <f t="shared" si="84"/>
        <v>99.956350938454818</v>
      </c>
    </row>
    <row r="222" spans="1:8" ht="26.25" x14ac:dyDescent="0.25">
      <c r="A222" s="36" t="s">
        <v>147</v>
      </c>
      <c r="B222" s="37" t="s">
        <v>148</v>
      </c>
      <c r="C222" s="38" t="s">
        <v>6</v>
      </c>
      <c r="D222" s="24">
        <f>SUM(D223+D229)</f>
        <v>2518.4</v>
      </c>
      <c r="E222" s="24">
        <f t="shared" ref="E222:G222" si="93">SUM(E223+E229)</f>
        <v>0</v>
      </c>
      <c r="F222" s="24">
        <f t="shared" si="93"/>
        <v>530.57000000000005</v>
      </c>
      <c r="G222" s="24">
        <f t="shared" si="93"/>
        <v>2518.4</v>
      </c>
      <c r="H222" s="24">
        <f t="shared" si="84"/>
        <v>100</v>
      </c>
    </row>
    <row r="223" spans="1:8" x14ac:dyDescent="0.25">
      <c r="A223" s="39" t="s">
        <v>35</v>
      </c>
      <c r="B223" s="40" t="s">
        <v>149</v>
      </c>
      <c r="C223" s="41" t="s">
        <v>6</v>
      </c>
      <c r="D223" s="25">
        <f>SUM(D224,D227)</f>
        <v>849.71</v>
      </c>
      <c r="E223" s="25">
        <f t="shared" ref="E223:G223" si="94">SUM(E224,E227)</f>
        <v>0</v>
      </c>
      <c r="F223" s="25">
        <f t="shared" si="94"/>
        <v>530.57000000000005</v>
      </c>
      <c r="G223" s="25">
        <f t="shared" si="94"/>
        <v>849.71</v>
      </c>
      <c r="H223" s="24">
        <f t="shared" si="84"/>
        <v>100</v>
      </c>
    </row>
    <row r="224" spans="1:8" x14ac:dyDescent="0.25">
      <c r="A224" s="39" t="s">
        <v>85</v>
      </c>
      <c r="B224" s="40" t="s">
        <v>150</v>
      </c>
      <c r="C224" s="41" t="s">
        <v>6</v>
      </c>
      <c r="D224" s="25">
        <f>SUM(D225+D226)</f>
        <v>121</v>
      </c>
      <c r="E224" s="25">
        <f t="shared" ref="E224:G224" si="95">SUM(E225+E226)</f>
        <v>0</v>
      </c>
      <c r="F224" s="25">
        <f t="shared" si="95"/>
        <v>0</v>
      </c>
      <c r="G224" s="25">
        <f t="shared" si="95"/>
        <v>121</v>
      </c>
      <c r="H224" s="24">
        <f t="shared" si="84"/>
        <v>100</v>
      </c>
    </row>
    <row r="225" spans="1:8" ht="26.25" x14ac:dyDescent="0.25">
      <c r="A225" s="39" t="s">
        <v>25</v>
      </c>
      <c r="B225" s="40" t="s">
        <v>150</v>
      </c>
      <c r="C225" s="41" t="s">
        <v>26</v>
      </c>
      <c r="D225" s="25">
        <v>106</v>
      </c>
      <c r="E225" s="26"/>
      <c r="F225" s="26"/>
      <c r="G225" s="27">
        <v>106</v>
      </c>
      <c r="H225" s="24">
        <f t="shared" si="84"/>
        <v>100</v>
      </c>
    </row>
    <row r="226" spans="1:8" x14ac:dyDescent="0.25">
      <c r="A226" s="39" t="s">
        <v>43</v>
      </c>
      <c r="B226" s="40" t="s">
        <v>150</v>
      </c>
      <c r="C226" s="41" t="s">
        <v>44</v>
      </c>
      <c r="D226" s="25">
        <v>15</v>
      </c>
      <c r="E226" s="26"/>
      <c r="F226" s="26"/>
      <c r="G226" s="27">
        <v>15</v>
      </c>
      <c r="H226" s="24">
        <f t="shared" si="84"/>
        <v>100</v>
      </c>
    </row>
    <row r="227" spans="1:8" x14ac:dyDescent="0.25">
      <c r="A227" s="12" t="s">
        <v>516</v>
      </c>
      <c r="B227" s="13" t="s">
        <v>517</v>
      </c>
      <c r="C227" s="13" t="s">
        <v>6</v>
      </c>
      <c r="D227" s="21">
        <f>SUM(D228)</f>
        <v>728.71</v>
      </c>
      <c r="E227" s="21">
        <f t="shared" ref="E227:G227" si="96">SUM(E228)</f>
        <v>0</v>
      </c>
      <c r="F227" s="21">
        <f t="shared" si="96"/>
        <v>530.57000000000005</v>
      </c>
      <c r="G227" s="21">
        <f t="shared" si="96"/>
        <v>728.71</v>
      </c>
      <c r="H227" s="24">
        <f t="shared" si="84"/>
        <v>100</v>
      </c>
    </row>
    <row r="228" spans="1:8" ht="26.25" x14ac:dyDescent="0.25">
      <c r="A228" s="12" t="s">
        <v>25</v>
      </c>
      <c r="B228" s="13" t="s">
        <v>517</v>
      </c>
      <c r="C228" s="13" t="s">
        <v>26</v>
      </c>
      <c r="D228" s="21">
        <v>728.71</v>
      </c>
      <c r="E228" s="26"/>
      <c r="F228" s="26">
        <v>530.57000000000005</v>
      </c>
      <c r="G228" s="27">
        <v>728.71</v>
      </c>
      <c r="H228" s="24">
        <f t="shared" si="84"/>
        <v>100</v>
      </c>
    </row>
    <row r="229" spans="1:8" ht="26.25" x14ac:dyDescent="0.25">
      <c r="A229" s="12" t="s">
        <v>139</v>
      </c>
      <c r="B229" s="13" t="s">
        <v>540</v>
      </c>
      <c r="C229" s="13" t="s">
        <v>6</v>
      </c>
      <c r="D229" s="21">
        <f>SUM(D230+D233)</f>
        <v>1668.69</v>
      </c>
      <c r="E229" s="21">
        <f t="shared" ref="E229:G229" si="97">SUM(E230+E233)</f>
        <v>0</v>
      </c>
      <c r="F229" s="21">
        <f t="shared" si="97"/>
        <v>0</v>
      </c>
      <c r="G229" s="21">
        <f t="shared" si="97"/>
        <v>1668.69</v>
      </c>
      <c r="H229" s="24">
        <f t="shared" si="84"/>
        <v>100</v>
      </c>
    </row>
    <row r="230" spans="1:8" ht="39" x14ac:dyDescent="0.25">
      <c r="A230" s="12" t="s">
        <v>103</v>
      </c>
      <c r="B230" s="13" t="s">
        <v>541</v>
      </c>
      <c r="C230" s="13" t="s">
        <v>6</v>
      </c>
      <c r="D230" s="21">
        <f>SUM(D231)</f>
        <v>1652</v>
      </c>
      <c r="E230" s="21">
        <f t="shared" ref="E230:G231" si="98">SUM(E231)</f>
        <v>0</v>
      </c>
      <c r="F230" s="21">
        <f t="shared" si="98"/>
        <v>0</v>
      </c>
      <c r="G230" s="21">
        <f t="shared" si="98"/>
        <v>1652</v>
      </c>
      <c r="H230" s="24">
        <f t="shared" si="84"/>
        <v>100</v>
      </c>
    </row>
    <row r="231" spans="1:8" x14ac:dyDescent="0.25">
      <c r="A231" s="12" t="s">
        <v>518</v>
      </c>
      <c r="B231" s="13" t="s">
        <v>542</v>
      </c>
      <c r="C231" s="13" t="s">
        <v>6</v>
      </c>
      <c r="D231" s="21">
        <f>SUM(D232)</f>
        <v>1652</v>
      </c>
      <c r="E231" s="21">
        <f t="shared" si="98"/>
        <v>0</v>
      </c>
      <c r="F231" s="21">
        <f t="shared" si="98"/>
        <v>0</v>
      </c>
      <c r="G231" s="21">
        <f t="shared" si="98"/>
        <v>1652</v>
      </c>
      <c r="H231" s="24">
        <f t="shared" si="84"/>
        <v>100</v>
      </c>
    </row>
    <row r="232" spans="1:8" ht="26.25" x14ac:dyDescent="0.25">
      <c r="A232" s="12" t="s">
        <v>25</v>
      </c>
      <c r="B232" s="13" t="s">
        <v>542</v>
      </c>
      <c r="C232" s="13" t="s">
        <v>26</v>
      </c>
      <c r="D232" s="21">
        <v>1652</v>
      </c>
      <c r="E232" s="26"/>
      <c r="F232" s="26"/>
      <c r="G232" s="27">
        <v>1652</v>
      </c>
      <c r="H232" s="24">
        <f t="shared" si="84"/>
        <v>100</v>
      </c>
    </row>
    <row r="233" spans="1:8" ht="26.25" x14ac:dyDescent="0.25">
      <c r="A233" s="12" t="s">
        <v>109</v>
      </c>
      <c r="B233" s="13" t="s">
        <v>543</v>
      </c>
      <c r="C233" s="13" t="s">
        <v>6</v>
      </c>
      <c r="D233" s="21">
        <f>SUM(D234)</f>
        <v>16.690000000000001</v>
      </c>
      <c r="E233" s="21">
        <f t="shared" ref="E233:G234" si="99">SUM(E234)</f>
        <v>0</v>
      </c>
      <c r="F233" s="21">
        <f t="shared" si="99"/>
        <v>0</v>
      </c>
      <c r="G233" s="21">
        <f t="shared" si="99"/>
        <v>16.690000000000001</v>
      </c>
      <c r="H233" s="24">
        <f t="shared" si="84"/>
        <v>100</v>
      </c>
    </row>
    <row r="234" spans="1:8" ht="26.25" x14ac:dyDescent="0.25">
      <c r="A234" s="12" t="s">
        <v>519</v>
      </c>
      <c r="B234" s="13" t="s">
        <v>544</v>
      </c>
      <c r="C234" s="13" t="s">
        <v>6</v>
      </c>
      <c r="D234" s="21">
        <f>SUM(D235)</f>
        <v>16.690000000000001</v>
      </c>
      <c r="E234" s="21">
        <f t="shared" si="99"/>
        <v>0</v>
      </c>
      <c r="F234" s="21">
        <f t="shared" si="99"/>
        <v>0</v>
      </c>
      <c r="G234" s="21">
        <f t="shared" si="99"/>
        <v>16.690000000000001</v>
      </c>
      <c r="H234" s="24">
        <f t="shared" si="84"/>
        <v>100</v>
      </c>
    </row>
    <row r="235" spans="1:8" ht="26.25" x14ac:dyDescent="0.25">
      <c r="A235" s="12" t="s">
        <v>25</v>
      </c>
      <c r="B235" s="13" t="s">
        <v>544</v>
      </c>
      <c r="C235" s="13" t="s">
        <v>26</v>
      </c>
      <c r="D235" s="21">
        <v>16.690000000000001</v>
      </c>
      <c r="E235" s="26"/>
      <c r="F235" s="26"/>
      <c r="G235" s="27">
        <v>16.690000000000001</v>
      </c>
      <c r="H235" s="24">
        <f t="shared" si="84"/>
        <v>100</v>
      </c>
    </row>
    <row r="236" spans="1:8" x14ac:dyDescent="0.25">
      <c r="A236" s="36" t="s">
        <v>151</v>
      </c>
      <c r="B236" s="37" t="s">
        <v>152</v>
      </c>
      <c r="C236" s="38" t="s">
        <v>6</v>
      </c>
      <c r="D236" s="24">
        <f>SUM(D237+D241+D245+D249+D267+D283+D297+D305)</f>
        <v>39968.810000000005</v>
      </c>
      <c r="E236" s="24">
        <f t="shared" ref="E236:G236" si="100">SUM(E237+E241+E245+E249+E267+E283+E297+E305)</f>
        <v>0</v>
      </c>
      <c r="F236" s="24">
        <f t="shared" si="100"/>
        <v>3754.29</v>
      </c>
      <c r="G236" s="24">
        <f t="shared" si="100"/>
        <v>39807.86</v>
      </c>
      <c r="H236" s="24">
        <f t="shared" si="84"/>
        <v>99.597311003254774</v>
      </c>
    </row>
    <row r="237" spans="1:8" ht="26.25" x14ac:dyDescent="0.25">
      <c r="A237" s="39" t="s">
        <v>153</v>
      </c>
      <c r="B237" s="40" t="s">
        <v>154</v>
      </c>
      <c r="C237" s="41" t="s">
        <v>6</v>
      </c>
      <c r="D237" s="25">
        <f>SUM(D238)</f>
        <v>138.9</v>
      </c>
      <c r="E237" s="25">
        <f t="shared" ref="E237:G239" si="101">SUM(E238)</f>
        <v>0</v>
      </c>
      <c r="F237" s="25">
        <f t="shared" si="101"/>
        <v>0</v>
      </c>
      <c r="G237" s="25">
        <f t="shared" si="101"/>
        <v>138.9</v>
      </c>
      <c r="H237" s="24">
        <f t="shared" si="84"/>
        <v>100</v>
      </c>
    </row>
    <row r="238" spans="1:8" x14ac:dyDescent="0.25">
      <c r="A238" s="39" t="s">
        <v>35</v>
      </c>
      <c r="B238" s="40" t="s">
        <v>155</v>
      </c>
      <c r="C238" s="41" t="s">
        <v>6</v>
      </c>
      <c r="D238" s="25">
        <f>SUM(D239)</f>
        <v>138.9</v>
      </c>
      <c r="E238" s="25">
        <f t="shared" si="101"/>
        <v>0</v>
      </c>
      <c r="F238" s="25">
        <f t="shared" si="101"/>
        <v>0</v>
      </c>
      <c r="G238" s="25">
        <f t="shared" si="101"/>
        <v>138.9</v>
      </c>
      <c r="H238" s="24">
        <f t="shared" si="84"/>
        <v>100</v>
      </c>
    </row>
    <row r="239" spans="1:8" x14ac:dyDescent="0.25">
      <c r="A239" s="39" t="s">
        <v>156</v>
      </c>
      <c r="B239" s="40" t="s">
        <v>157</v>
      </c>
      <c r="C239" s="41" t="s">
        <v>6</v>
      </c>
      <c r="D239" s="25">
        <f>SUM(D240)</f>
        <v>138.9</v>
      </c>
      <c r="E239" s="25">
        <f t="shared" si="101"/>
        <v>0</v>
      </c>
      <c r="F239" s="25">
        <f t="shared" si="101"/>
        <v>0</v>
      </c>
      <c r="G239" s="25">
        <f t="shared" si="101"/>
        <v>138.9</v>
      </c>
      <c r="H239" s="24">
        <f t="shared" si="84"/>
        <v>100</v>
      </c>
    </row>
    <row r="240" spans="1:8" ht="26.25" x14ac:dyDescent="0.25">
      <c r="A240" s="39" t="s">
        <v>25</v>
      </c>
      <c r="B240" s="40" t="s">
        <v>157</v>
      </c>
      <c r="C240" s="41" t="s">
        <v>26</v>
      </c>
      <c r="D240" s="25">
        <v>138.9</v>
      </c>
      <c r="E240" s="26"/>
      <c r="F240" s="26"/>
      <c r="G240" s="27">
        <v>138.9</v>
      </c>
      <c r="H240" s="24">
        <f t="shared" si="84"/>
        <v>100</v>
      </c>
    </row>
    <row r="241" spans="1:8" x14ac:dyDescent="0.25">
      <c r="A241" s="39" t="s">
        <v>158</v>
      </c>
      <c r="B241" s="40" t="s">
        <v>159</v>
      </c>
      <c r="C241" s="41" t="s">
        <v>6</v>
      </c>
      <c r="D241" s="25">
        <f>SUM(D242)</f>
        <v>47</v>
      </c>
      <c r="E241" s="25">
        <f t="shared" ref="E241:G243" si="102">SUM(E242)</f>
        <v>0</v>
      </c>
      <c r="F241" s="25">
        <f t="shared" si="102"/>
        <v>0</v>
      </c>
      <c r="G241" s="25">
        <f t="shared" si="102"/>
        <v>47</v>
      </c>
      <c r="H241" s="24">
        <f t="shared" si="84"/>
        <v>100</v>
      </c>
    </row>
    <row r="242" spans="1:8" x14ac:dyDescent="0.25">
      <c r="A242" s="39" t="s">
        <v>35</v>
      </c>
      <c r="B242" s="40" t="s">
        <v>160</v>
      </c>
      <c r="C242" s="41" t="s">
        <v>6</v>
      </c>
      <c r="D242" s="25">
        <f>SUM(D243)</f>
        <v>47</v>
      </c>
      <c r="E242" s="25">
        <f t="shared" si="102"/>
        <v>0</v>
      </c>
      <c r="F242" s="25">
        <f t="shared" si="102"/>
        <v>0</v>
      </c>
      <c r="G242" s="25">
        <f t="shared" si="102"/>
        <v>47</v>
      </c>
      <c r="H242" s="24">
        <f t="shared" si="84"/>
        <v>100</v>
      </c>
    </row>
    <row r="243" spans="1:8" x14ac:dyDescent="0.25">
      <c r="A243" s="39" t="s">
        <v>156</v>
      </c>
      <c r="B243" s="40" t="s">
        <v>161</v>
      </c>
      <c r="C243" s="41" t="s">
        <v>6</v>
      </c>
      <c r="D243" s="25">
        <f>SUM(D244)</f>
        <v>47</v>
      </c>
      <c r="E243" s="25">
        <f t="shared" si="102"/>
        <v>0</v>
      </c>
      <c r="F243" s="25">
        <f t="shared" si="102"/>
        <v>0</v>
      </c>
      <c r="G243" s="25">
        <f t="shared" si="102"/>
        <v>47</v>
      </c>
      <c r="H243" s="24">
        <f t="shared" si="84"/>
        <v>100</v>
      </c>
    </row>
    <row r="244" spans="1:8" ht="26.25" x14ac:dyDescent="0.25">
      <c r="A244" s="39" t="s">
        <v>25</v>
      </c>
      <c r="B244" s="40" t="s">
        <v>161</v>
      </c>
      <c r="C244" s="41" t="s">
        <v>26</v>
      </c>
      <c r="D244" s="25">
        <v>47</v>
      </c>
      <c r="E244" s="26"/>
      <c r="F244" s="26"/>
      <c r="G244" s="27">
        <v>47</v>
      </c>
      <c r="H244" s="24">
        <f t="shared" si="84"/>
        <v>100</v>
      </c>
    </row>
    <row r="245" spans="1:8" ht="26.25" x14ac:dyDescent="0.25">
      <c r="A245" s="39" t="s">
        <v>162</v>
      </c>
      <c r="B245" s="40" t="s">
        <v>163</v>
      </c>
      <c r="C245" s="41" t="s">
        <v>6</v>
      </c>
      <c r="D245" s="25">
        <f>D246</f>
        <v>58</v>
      </c>
      <c r="E245" s="25">
        <f t="shared" ref="E245:G247" si="103">E246</f>
        <v>0</v>
      </c>
      <c r="F245" s="25">
        <f t="shared" si="103"/>
        <v>0</v>
      </c>
      <c r="G245" s="25">
        <f t="shared" si="103"/>
        <v>58</v>
      </c>
      <c r="H245" s="24">
        <f t="shared" si="84"/>
        <v>100</v>
      </c>
    </row>
    <row r="246" spans="1:8" x14ac:dyDescent="0.25">
      <c r="A246" s="39" t="s">
        <v>35</v>
      </c>
      <c r="B246" s="40" t="s">
        <v>164</v>
      </c>
      <c r="C246" s="41" t="s">
        <v>6</v>
      </c>
      <c r="D246" s="25">
        <f>D247</f>
        <v>58</v>
      </c>
      <c r="E246" s="25">
        <f t="shared" si="103"/>
        <v>0</v>
      </c>
      <c r="F246" s="25">
        <f t="shared" si="103"/>
        <v>0</v>
      </c>
      <c r="G246" s="25">
        <f t="shared" si="103"/>
        <v>58</v>
      </c>
      <c r="H246" s="24">
        <f t="shared" si="84"/>
        <v>100</v>
      </c>
    </row>
    <row r="247" spans="1:8" x14ac:dyDescent="0.25">
      <c r="A247" s="39" t="s">
        <v>156</v>
      </c>
      <c r="B247" s="40" t="s">
        <v>165</v>
      </c>
      <c r="C247" s="41" t="s">
        <v>6</v>
      </c>
      <c r="D247" s="25">
        <f>D248</f>
        <v>58</v>
      </c>
      <c r="E247" s="25">
        <f t="shared" si="103"/>
        <v>0</v>
      </c>
      <c r="F247" s="25">
        <f t="shared" si="103"/>
        <v>0</v>
      </c>
      <c r="G247" s="25">
        <f t="shared" si="103"/>
        <v>58</v>
      </c>
      <c r="H247" s="24">
        <f t="shared" si="84"/>
        <v>100</v>
      </c>
    </row>
    <row r="248" spans="1:8" ht="26.25" x14ac:dyDescent="0.25">
      <c r="A248" s="39" t="s">
        <v>25</v>
      </c>
      <c r="B248" s="40" t="s">
        <v>165</v>
      </c>
      <c r="C248" s="41" t="s">
        <v>26</v>
      </c>
      <c r="D248" s="25">
        <v>58</v>
      </c>
      <c r="E248" s="26"/>
      <c r="F248" s="26"/>
      <c r="G248" s="27">
        <v>58</v>
      </c>
      <c r="H248" s="24">
        <f t="shared" si="84"/>
        <v>100</v>
      </c>
    </row>
    <row r="249" spans="1:8" ht="26.25" x14ac:dyDescent="0.25">
      <c r="A249" s="39" t="s">
        <v>166</v>
      </c>
      <c r="B249" s="40" t="s">
        <v>167</v>
      </c>
      <c r="C249" s="41" t="s">
        <v>6</v>
      </c>
      <c r="D249" s="25">
        <f>SUM(D250,D264)</f>
        <v>5302.5300000000007</v>
      </c>
      <c r="E249" s="25">
        <f t="shared" ref="E249:G249" si="104">SUM(E250,E264)</f>
        <v>0</v>
      </c>
      <c r="F249" s="25">
        <f t="shared" si="104"/>
        <v>1658.39</v>
      </c>
      <c r="G249" s="25">
        <f t="shared" si="104"/>
        <v>5220.55</v>
      </c>
      <c r="H249" s="24">
        <f t="shared" si="84"/>
        <v>98.453945569379144</v>
      </c>
    </row>
    <row r="250" spans="1:8" x14ac:dyDescent="0.25">
      <c r="A250" s="39" t="s">
        <v>21</v>
      </c>
      <c r="B250" s="40" t="s">
        <v>168</v>
      </c>
      <c r="C250" s="41" t="s">
        <v>6</v>
      </c>
      <c r="D250" s="25">
        <f>SUM(D251,D253,D256,D260)</f>
        <v>3879.7500000000005</v>
      </c>
      <c r="E250" s="25">
        <f t="shared" ref="E250:G250" si="105">SUM(E251,E253,E256,E260)</f>
        <v>0</v>
      </c>
      <c r="F250" s="25">
        <f t="shared" si="105"/>
        <v>277</v>
      </c>
      <c r="G250" s="25">
        <f t="shared" si="105"/>
        <v>3839.1600000000003</v>
      </c>
      <c r="H250" s="24">
        <f t="shared" si="84"/>
        <v>98.953798569495461</v>
      </c>
    </row>
    <row r="251" spans="1:8" x14ac:dyDescent="0.25">
      <c r="A251" s="39" t="s">
        <v>23</v>
      </c>
      <c r="B251" s="40" t="s">
        <v>169</v>
      </c>
      <c r="C251" s="41" t="s">
        <v>6</v>
      </c>
      <c r="D251" s="25">
        <f>SUM(D252)</f>
        <v>243.79</v>
      </c>
      <c r="E251" s="25">
        <f t="shared" ref="E251:G251" si="106">SUM(E252)</f>
        <v>0</v>
      </c>
      <c r="F251" s="25">
        <f t="shared" si="106"/>
        <v>0</v>
      </c>
      <c r="G251" s="25">
        <f t="shared" si="106"/>
        <v>242.79</v>
      </c>
      <c r="H251" s="24">
        <f t="shared" si="84"/>
        <v>99.589810902826201</v>
      </c>
    </row>
    <row r="252" spans="1:8" ht="26.25" x14ac:dyDescent="0.25">
      <c r="A252" s="39" t="s">
        <v>25</v>
      </c>
      <c r="B252" s="40" t="s">
        <v>169</v>
      </c>
      <c r="C252" s="41" t="s">
        <v>26</v>
      </c>
      <c r="D252" s="25">
        <v>243.79</v>
      </c>
      <c r="E252" s="26"/>
      <c r="F252" s="26"/>
      <c r="G252" s="27">
        <v>242.79</v>
      </c>
      <c r="H252" s="24">
        <f t="shared" si="84"/>
        <v>99.589810902826201</v>
      </c>
    </row>
    <row r="253" spans="1:8" ht="26.25" x14ac:dyDescent="0.25">
      <c r="A253" s="39" t="s">
        <v>27</v>
      </c>
      <c r="B253" s="40" t="s">
        <v>170</v>
      </c>
      <c r="C253" s="41" t="s">
        <v>6</v>
      </c>
      <c r="D253" s="25">
        <f>SUM(D254:D255)</f>
        <v>283.72000000000003</v>
      </c>
      <c r="E253" s="25">
        <f t="shared" ref="E253:G253" si="107">SUM(E254:E255)</f>
        <v>0</v>
      </c>
      <c r="F253" s="25">
        <f t="shared" si="107"/>
        <v>277</v>
      </c>
      <c r="G253" s="25">
        <f t="shared" si="107"/>
        <v>283.72000000000003</v>
      </c>
      <c r="H253" s="24">
        <f t="shared" si="84"/>
        <v>100</v>
      </c>
    </row>
    <row r="254" spans="1:8" ht="51.75" x14ac:dyDescent="0.25">
      <c r="A254" s="39" t="s">
        <v>15</v>
      </c>
      <c r="B254" s="40" t="s">
        <v>170</v>
      </c>
      <c r="C254" s="41" t="s">
        <v>16</v>
      </c>
      <c r="D254" s="25">
        <v>277</v>
      </c>
      <c r="E254" s="26"/>
      <c r="F254" s="26">
        <v>277</v>
      </c>
      <c r="G254" s="27">
        <v>277</v>
      </c>
      <c r="H254" s="24">
        <f t="shared" si="84"/>
        <v>100</v>
      </c>
    </row>
    <row r="255" spans="1:8" x14ac:dyDescent="0.25">
      <c r="A255" s="39" t="s">
        <v>29</v>
      </c>
      <c r="B255" s="40" t="s">
        <v>170</v>
      </c>
      <c r="C255" s="41" t="s">
        <v>30</v>
      </c>
      <c r="D255" s="25">
        <v>6.72</v>
      </c>
      <c r="E255" s="26"/>
      <c r="F255" s="26"/>
      <c r="G255" s="27">
        <v>6.72</v>
      </c>
      <c r="H255" s="24">
        <f t="shared" si="84"/>
        <v>100</v>
      </c>
    </row>
    <row r="256" spans="1:8" ht="26.25" x14ac:dyDescent="0.25">
      <c r="A256" s="39" t="s">
        <v>31</v>
      </c>
      <c r="B256" s="40" t="s">
        <v>171</v>
      </c>
      <c r="C256" s="41" t="s">
        <v>6</v>
      </c>
      <c r="D256" s="25">
        <f>SUM(D257:D259)</f>
        <v>3295.6400000000003</v>
      </c>
      <c r="E256" s="25">
        <f t="shared" ref="E256:G256" si="108">SUM(E257:E259)</f>
        <v>0</v>
      </c>
      <c r="F256" s="25">
        <f t="shared" si="108"/>
        <v>0</v>
      </c>
      <c r="G256" s="25">
        <f t="shared" si="108"/>
        <v>3256.55</v>
      </c>
      <c r="H256" s="24">
        <f t="shared" si="84"/>
        <v>98.813887439162045</v>
      </c>
    </row>
    <row r="257" spans="1:8" ht="51.75" x14ac:dyDescent="0.25">
      <c r="A257" s="39" t="s">
        <v>15</v>
      </c>
      <c r="B257" s="40" t="s">
        <v>171</v>
      </c>
      <c r="C257" s="41" t="s">
        <v>16</v>
      </c>
      <c r="D257" s="25">
        <v>2538.3000000000002</v>
      </c>
      <c r="E257" s="26"/>
      <c r="F257" s="26"/>
      <c r="G257" s="27">
        <v>2504.15</v>
      </c>
      <c r="H257" s="24">
        <f t="shared" si="84"/>
        <v>98.654611354055859</v>
      </c>
    </row>
    <row r="258" spans="1:8" ht="26.25" x14ac:dyDescent="0.25">
      <c r="A258" s="39" t="s">
        <v>25</v>
      </c>
      <c r="B258" s="40" t="s">
        <v>171</v>
      </c>
      <c r="C258" s="41" t="s">
        <v>26</v>
      </c>
      <c r="D258" s="25">
        <v>755.71</v>
      </c>
      <c r="E258" s="26"/>
      <c r="F258" s="26"/>
      <c r="G258" s="27">
        <v>750.77</v>
      </c>
      <c r="H258" s="24">
        <f t="shared" si="84"/>
        <v>99.346310092495798</v>
      </c>
    </row>
    <row r="259" spans="1:8" x14ac:dyDescent="0.25">
      <c r="A259" s="39" t="s">
        <v>29</v>
      </c>
      <c r="B259" s="40" t="s">
        <v>171</v>
      </c>
      <c r="C259" s="41" t="s">
        <v>30</v>
      </c>
      <c r="D259" s="25">
        <v>1.63</v>
      </c>
      <c r="E259" s="26"/>
      <c r="F259" s="26"/>
      <c r="G259" s="27">
        <v>1.63</v>
      </c>
      <c r="H259" s="24">
        <f t="shared" si="84"/>
        <v>100</v>
      </c>
    </row>
    <row r="260" spans="1:8" ht="39" x14ac:dyDescent="0.25">
      <c r="A260" s="39" t="s">
        <v>33</v>
      </c>
      <c r="B260" s="40" t="s">
        <v>172</v>
      </c>
      <c r="C260" s="41" t="s">
        <v>6</v>
      </c>
      <c r="D260" s="25">
        <f>SUM(D261+D262+D263)</f>
        <v>56.6</v>
      </c>
      <c r="E260" s="25">
        <f t="shared" ref="E260:G260" si="109">SUM(E261+E262+E263)</f>
        <v>0</v>
      </c>
      <c r="F260" s="25">
        <f t="shared" si="109"/>
        <v>0</v>
      </c>
      <c r="G260" s="25">
        <f t="shared" si="109"/>
        <v>56.1</v>
      </c>
      <c r="H260" s="24">
        <f t="shared" si="84"/>
        <v>99.116607773851598</v>
      </c>
    </row>
    <row r="261" spans="1:8" ht="51.75" x14ac:dyDescent="0.25">
      <c r="A261" s="39" t="s">
        <v>15</v>
      </c>
      <c r="B261" s="40" t="s">
        <v>172</v>
      </c>
      <c r="C261" s="41" t="s">
        <v>16</v>
      </c>
      <c r="D261" s="25">
        <v>1.45</v>
      </c>
      <c r="E261" s="26"/>
      <c r="F261" s="26"/>
      <c r="G261" s="27">
        <v>1.45</v>
      </c>
      <c r="H261" s="24">
        <f t="shared" si="84"/>
        <v>100</v>
      </c>
    </row>
    <row r="262" spans="1:8" ht="26.25" x14ac:dyDescent="0.25">
      <c r="A262" s="39" t="s">
        <v>25</v>
      </c>
      <c r="B262" s="40" t="s">
        <v>172</v>
      </c>
      <c r="C262" s="41" t="s">
        <v>26</v>
      </c>
      <c r="D262" s="25">
        <v>55.14</v>
      </c>
      <c r="E262" s="26"/>
      <c r="F262" s="26"/>
      <c r="G262" s="27">
        <v>54.64</v>
      </c>
      <c r="H262" s="24">
        <f t="shared" si="84"/>
        <v>99.093217265143281</v>
      </c>
    </row>
    <row r="263" spans="1:8" x14ac:dyDescent="0.25">
      <c r="A263" s="39" t="s">
        <v>29</v>
      </c>
      <c r="B263" s="40" t="s">
        <v>172</v>
      </c>
      <c r="C263" s="41" t="s">
        <v>30</v>
      </c>
      <c r="D263" s="25">
        <v>0.01</v>
      </c>
      <c r="E263" s="26"/>
      <c r="F263" s="26"/>
      <c r="G263" s="27">
        <v>0.01</v>
      </c>
      <c r="H263" s="24">
        <f t="shared" si="84"/>
        <v>100</v>
      </c>
    </row>
    <row r="264" spans="1:8" x14ac:dyDescent="0.25">
      <c r="A264" s="12" t="s">
        <v>35</v>
      </c>
      <c r="B264" s="13" t="s">
        <v>520</v>
      </c>
      <c r="C264" s="13" t="s">
        <v>6</v>
      </c>
      <c r="D264" s="21">
        <f>SUM(D265)</f>
        <v>1422.78</v>
      </c>
      <c r="E264" s="21">
        <f t="shared" ref="E264:G265" si="110">SUM(E265)</f>
        <v>0</v>
      </c>
      <c r="F264" s="21">
        <f t="shared" si="110"/>
        <v>1381.39</v>
      </c>
      <c r="G264" s="21">
        <f t="shared" si="110"/>
        <v>1381.39</v>
      </c>
      <c r="H264" s="24">
        <f t="shared" si="84"/>
        <v>97.090906535093282</v>
      </c>
    </row>
    <row r="265" spans="1:8" ht="51.75" x14ac:dyDescent="0.25">
      <c r="A265" s="12" t="s">
        <v>570</v>
      </c>
      <c r="B265" s="13" t="s">
        <v>521</v>
      </c>
      <c r="C265" s="13" t="s">
        <v>6</v>
      </c>
      <c r="D265" s="21">
        <f>SUM(D266)</f>
        <v>1422.78</v>
      </c>
      <c r="E265" s="21">
        <f t="shared" si="110"/>
        <v>0</v>
      </c>
      <c r="F265" s="21">
        <f t="shared" si="110"/>
        <v>1381.39</v>
      </c>
      <c r="G265" s="21">
        <f t="shared" si="110"/>
        <v>1381.39</v>
      </c>
      <c r="H265" s="24">
        <f t="shared" si="84"/>
        <v>97.090906535093282</v>
      </c>
    </row>
    <row r="266" spans="1:8" ht="26.25" x14ac:dyDescent="0.25">
      <c r="A266" s="12" t="s">
        <v>25</v>
      </c>
      <c r="B266" s="13" t="s">
        <v>521</v>
      </c>
      <c r="C266" s="13" t="s">
        <v>26</v>
      </c>
      <c r="D266" s="21">
        <v>1422.78</v>
      </c>
      <c r="E266" s="26"/>
      <c r="F266" s="26">
        <v>1381.39</v>
      </c>
      <c r="G266" s="27">
        <v>1381.39</v>
      </c>
      <c r="H266" s="24">
        <f t="shared" si="84"/>
        <v>97.090906535093282</v>
      </c>
    </row>
    <row r="267" spans="1:8" ht="26.25" x14ac:dyDescent="0.25">
      <c r="A267" s="39" t="s">
        <v>173</v>
      </c>
      <c r="B267" s="40" t="s">
        <v>174</v>
      </c>
      <c r="C267" s="41" t="s">
        <v>6</v>
      </c>
      <c r="D267" s="25">
        <f>SUM(D268+D280)</f>
        <v>21372.3</v>
      </c>
      <c r="E267" s="25">
        <f t="shared" ref="E267:G267" si="111">SUM(E268+E280)</f>
        <v>0</v>
      </c>
      <c r="F267" s="25">
        <f t="shared" si="111"/>
        <v>1784.4</v>
      </c>
      <c r="G267" s="25">
        <f t="shared" si="111"/>
        <v>21299.93</v>
      </c>
      <c r="H267" s="24">
        <f t="shared" ref="H267:H330" si="112">G267/D267*100</f>
        <v>99.661384128053612</v>
      </c>
    </row>
    <row r="268" spans="1:8" x14ac:dyDescent="0.25">
      <c r="A268" s="39" t="s">
        <v>21</v>
      </c>
      <c r="B268" s="40" t="s">
        <v>175</v>
      </c>
      <c r="C268" s="41" t="s">
        <v>6</v>
      </c>
      <c r="D268" s="25">
        <f>SUM(D269+D271+D273+D276)</f>
        <v>21312.3</v>
      </c>
      <c r="E268" s="25">
        <f t="shared" ref="E268:G268" si="113">SUM(E269+E271+E273+E276)</f>
        <v>0</v>
      </c>
      <c r="F268" s="25">
        <f t="shared" si="113"/>
        <v>1784.4</v>
      </c>
      <c r="G268" s="25">
        <f t="shared" si="113"/>
        <v>21239.93</v>
      </c>
      <c r="H268" s="24">
        <f t="shared" si="112"/>
        <v>99.660430831022467</v>
      </c>
    </row>
    <row r="269" spans="1:8" x14ac:dyDescent="0.25">
      <c r="A269" s="39" t="s">
        <v>23</v>
      </c>
      <c r="B269" s="40" t="s">
        <v>176</v>
      </c>
      <c r="C269" s="41" t="s">
        <v>6</v>
      </c>
      <c r="D269" s="25">
        <f>SUM(D270)</f>
        <v>1043.8699999999999</v>
      </c>
      <c r="E269" s="25">
        <f t="shared" ref="E269:G269" si="114">SUM(E270)</f>
        <v>0</v>
      </c>
      <c r="F269" s="25">
        <f t="shared" si="114"/>
        <v>55</v>
      </c>
      <c r="G269" s="25">
        <f t="shared" si="114"/>
        <v>1043.8599999999999</v>
      </c>
      <c r="H269" s="24">
        <f t="shared" si="112"/>
        <v>99.999042026305958</v>
      </c>
    </row>
    <row r="270" spans="1:8" ht="26.25" x14ac:dyDescent="0.25">
      <c r="A270" s="39" t="s">
        <v>25</v>
      </c>
      <c r="B270" s="40" t="s">
        <v>176</v>
      </c>
      <c r="C270" s="41" t="s">
        <v>26</v>
      </c>
      <c r="D270" s="25">
        <v>1043.8699999999999</v>
      </c>
      <c r="E270" s="26"/>
      <c r="F270" s="26">
        <v>55</v>
      </c>
      <c r="G270" s="27">
        <v>1043.8599999999999</v>
      </c>
      <c r="H270" s="24">
        <f t="shared" si="112"/>
        <v>99.999042026305958</v>
      </c>
    </row>
    <row r="271" spans="1:8" ht="26.25" x14ac:dyDescent="0.25">
      <c r="A271" s="39" t="s">
        <v>27</v>
      </c>
      <c r="B271" s="40" t="s">
        <v>177</v>
      </c>
      <c r="C271" s="41" t="s">
        <v>6</v>
      </c>
      <c r="D271" s="25">
        <f>SUM(D272)</f>
        <v>9729.4</v>
      </c>
      <c r="E271" s="25">
        <f t="shared" ref="E271:G271" si="115">SUM(E272)</f>
        <v>0</v>
      </c>
      <c r="F271" s="25">
        <f t="shared" si="115"/>
        <v>1729.4</v>
      </c>
      <c r="G271" s="25">
        <f t="shared" si="115"/>
        <v>9729.4</v>
      </c>
      <c r="H271" s="24">
        <f t="shared" si="112"/>
        <v>100</v>
      </c>
    </row>
    <row r="272" spans="1:8" ht="51.75" x14ac:dyDescent="0.25">
      <c r="A272" s="39" t="s">
        <v>15</v>
      </c>
      <c r="B272" s="40" t="s">
        <v>177</v>
      </c>
      <c r="C272" s="41" t="s">
        <v>16</v>
      </c>
      <c r="D272" s="25">
        <v>9729.4</v>
      </c>
      <c r="E272" s="26"/>
      <c r="F272" s="26">
        <v>1729.4</v>
      </c>
      <c r="G272" s="27">
        <v>9729.4</v>
      </c>
      <c r="H272" s="24">
        <f t="shared" si="112"/>
        <v>100</v>
      </c>
    </row>
    <row r="273" spans="1:8" ht="26.25" x14ac:dyDescent="0.25">
      <c r="A273" s="39" t="s">
        <v>31</v>
      </c>
      <c r="B273" s="40" t="s">
        <v>178</v>
      </c>
      <c r="C273" s="41" t="s">
        <v>6</v>
      </c>
      <c r="D273" s="25">
        <f>SUM(D274:D275)</f>
        <v>10489.029999999999</v>
      </c>
      <c r="E273" s="25">
        <f t="shared" ref="E273:G273" si="116">SUM(E274:E275)</f>
        <v>0</v>
      </c>
      <c r="F273" s="25">
        <f t="shared" si="116"/>
        <v>0</v>
      </c>
      <c r="G273" s="25">
        <f t="shared" si="116"/>
        <v>10416.67</v>
      </c>
      <c r="H273" s="24">
        <f t="shared" si="112"/>
        <v>99.31013639964803</v>
      </c>
    </row>
    <row r="274" spans="1:8" ht="51.75" x14ac:dyDescent="0.25">
      <c r="A274" s="39" t="s">
        <v>15</v>
      </c>
      <c r="B274" s="40" t="s">
        <v>178</v>
      </c>
      <c r="C274" s="41" t="s">
        <v>16</v>
      </c>
      <c r="D274" s="25">
        <v>8609.91</v>
      </c>
      <c r="E274" s="26"/>
      <c r="F274" s="26"/>
      <c r="G274" s="27">
        <v>8558.74</v>
      </c>
      <c r="H274" s="24">
        <f t="shared" si="112"/>
        <v>99.40568484455703</v>
      </c>
    </row>
    <row r="275" spans="1:8" ht="26.25" x14ac:dyDescent="0.25">
      <c r="A275" s="39" t="s">
        <v>25</v>
      </c>
      <c r="B275" s="40" t="s">
        <v>178</v>
      </c>
      <c r="C275" s="41" t="s">
        <v>26</v>
      </c>
      <c r="D275" s="25">
        <v>1879.12</v>
      </c>
      <c r="E275" s="26"/>
      <c r="F275" s="26"/>
      <c r="G275" s="27">
        <v>1857.93</v>
      </c>
      <c r="H275" s="24">
        <f t="shared" si="112"/>
        <v>98.872344501681653</v>
      </c>
    </row>
    <row r="276" spans="1:8" ht="39" x14ac:dyDescent="0.25">
      <c r="A276" s="39" t="s">
        <v>33</v>
      </c>
      <c r="B276" s="40" t="s">
        <v>179</v>
      </c>
      <c r="C276" s="41" t="s">
        <v>6</v>
      </c>
      <c r="D276" s="25">
        <f>SUM(D277+D278+D279)</f>
        <v>50</v>
      </c>
      <c r="E276" s="25">
        <f t="shared" ref="E276:G276" si="117">SUM(E277+E278+E279)</f>
        <v>0</v>
      </c>
      <c r="F276" s="25">
        <f t="shared" si="117"/>
        <v>0</v>
      </c>
      <c r="G276" s="25">
        <f t="shared" si="117"/>
        <v>50</v>
      </c>
      <c r="H276" s="24">
        <f t="shared" si="112"/>
        <v>100</v>
      </c>
    </row>
    <row r="277" spans="1:8" ht="51.75" x14ac:dyDescent="0.25">
      <c r="A277" s="39" t="s">
        <v>15</v>
      </c>
      <c r="B277" s="40" t="s">
        <v>179</v>
      </c>
      <c r="C277" s="41" t="s">
        <v>16</v>
      </c>
      <c r="D277" s="25">
        <v>2.4</v>
      </c>
      <c r="E277" s="26"/>
      <c r="F277" s="26"/>
      <c r="G277" s="27">
        <v>2.4</v>
      </c>
      <c r="H277" s="24">
        <f t="shared" si="112"/>
        <v>100</v>
      </c>
    </row>
    <row r="278" spans="1:8" ht="26.25" x14ac:dyDescent="0.25">
      <c r="A278" s="39" t="s">
        <v>25</v>
      </c>
      <c r="B278" s="40" t="s">
        <v>179</v>
      </c>
      <c r="C278" s="41" t="s">
        <v>26</v>
      </c>
      <c r="D278" s="25">
        <v>47.14</v>
      </c>
      <c r="E278" s="26"/>
      <c r="F278" s="26"/>
      <c r="G278" s="27">
        <v>47.14</v>
      </c>
      <c r="H278" s="24">
        <f t="shared" si="112"/>
        <v>100</v>
      </c>
    </row>
    <row r="279" spans="1:8" x14ac:dyDescent="0.25">
      <c r="A279" s="39" t="s">
        <v>29</v>
      </c>
      <c r="B279" s="40" t="s">
        <v>179</v>
      </c>
      <c r="C279" s="41" t="s">
        <v>30</v>
      </c>
      <c r="D279" s="25">
        <v>0.46</v>
      </c>
      <c r="E279" s="26"/>
      <c r="F279" s="26"/>
      <c r="G279" s="27">
        <v>0.46</v>
      </c>
      <c r="H279" s="24">
        <f t="shared" si="112"/>
        <v>100</v>
      </c>
    </row>
    <row r="280" spans="1:8" x14ac:dyDescent="0.25">
      <c r="A280" s="39" t="s">
        <v>35</v>
      </c>
      <c r="B280" s="40" t="s">
        <v>180</v>
      </c>
      <c r="C280" s="41" t="s">
        <v>6</v>
      </c>
      <c r="D280" s="25">
        <f>D281</f>
        <v>60</v>
      </c>
      <c r="E280" s="25">
        <f t="shared" ref="E280:G281" si="118">E281</f>
        <v>0</v>
      </c>
      <c r="F280" s="25">
        <f t="shared" si="118"/>
        <v>0</v>
      </c>
      <c r="G280" s="25">
        <f t="shared" si="118"/>
        <v>60</v>
      </c>
      <c r="H280" s="24">
        <f t="shared" si="112"/>
        <v>100</v>
      </c>
    </row>
    <row r="281" spans="1:8" ht="26.25" x14ac:dyDescent="0.25">
      <c r="A281" s="39" t="s">
        <v>181</v>
      </c>
      <c r="B281" s="40" t="s">
        <v>182</v>
      </c>
      <c r="C281" s="41" t="s">
        <v>6</v>
      </c>
      <c r="D281" s="25">
        <f>D282</f>
        <v>60</v>
      </c>
      <c r="E281" s="25">
        <f t="shared" si="118"/>
        <v>0</v>
      </c>
      <c r="F281" s="25">
        <f t="shared" si="118"/>
        <v>0</v>
      </c>
      <c r="G281" s="25">
        <f t="shared" si="118"/>
        <v>60</v>
      </c>
      <c r="H281" s="24">
        <f t="shared" si="112"/>
        <v>100</v>
      </c>
    </row>
    <row r="282" spans="1:8" ht="26.25" x14ac:dyDescent="0.25">
      <c r="A282" s="39" t="s">
        <v>25</v>
      </c>
      <c r="B282" s="40" t="s">
        <v>182</v>
      </c>
      <c r="C282" s="41" t="s">
        <v>26</v>
      </c>
      <c r="D282" s="25">
        <v>60</v>
      </c>
      <c r="E282" s="26"/>
      <c r="F282" s="26"/>
      <c r="G282" s="27">
        <v>60</v>
      </c>
      <c r="H282" s="24">
        <f t="shared" si="112"/>
        <v>100</v>
      </c>
    </row>
    <row r="283" spans="1:8" ht="26.25" x14ac:dyDescent="0.25">
      <c r="A283" s="39" t="s">
        <v>183</v>
      </c>
      <c r="B283" s="40" t="s">
        <v>184</v>
      </c>
      <c r="C283" s="41" t="s">
        <v>6</v>
      </c>
      <c r="D283" s="25">
        <f>SUM(D284+D294)</f>
        <v>7262.57</v>
      </c>
      <c r="E283" s="25">
        <f t="shared" ref="E283:G283" si="119">SUM(E284+E294)</f>
        <v>0</v>
      </c>
      <c r="F283" s="25">
        <f t="shared" si="119"/>
        <v>311.5</v>
      </c>
      <c r="G283" s="25">
        <f t="shared" si="119"/>
        <v>7257.47</v>
      </c>
      <c r="H283" s="24">
        <f t="shared" si="112"/>
        <v>99.929776924697464</v>
      </c>
    </row>
    <row r="284" spans="1:8" x14ac:dyDescent="0.25">
      <c r="A284" s="39" t="s">
        <v>21</v>
      </c>
      <c r="B284" s="40" t="s">
        <v>185</v>
      </c>
      <c r="C284" s="41" t="s">
        <v>6</v>
      </c>
      <c r="D284" s="25">
        <f>SUM(D285,D289,D291)</f>
        <v>7235.79</v>
      </c>
      <c r="E284" s="25">
        <f t="shared" ref="E284:G284" si="120">SUM(E285,E289,E291)</f>
        <v>0</v>
      </c>
      <c r="F284" s="25">
        <f t="shared" si="120"/>
        <v>311.5</v>
      </c>
      <c r="G284" s="25">
        <f t="shared" si="120"/>
        <v>7230.6900000000005</v>
      </c>
      <c r="H284" s="24">
        <f t="shared" si="112"/>
        <v>99.929517025784349</v>
      </c>
    </row>
    <row r="285" spans="1:8" x14ac:dyDescent="0.25">
      <c r="A285" s="39" t="s">
        <v>23</v>
      </c>
      <c r="B285" s="40" t="s">
        <v>186</v>
      </c>
      <c r="C285" s="41" t="s">
        <v>6</v>
      </c>
      <c r="D285" s="25">
        <f>SUM(D286+D287+D288)</f>
        <v>1361.82</v>
      </c>
      <c r="E285" s="25">
        <f t="shared" ref="E285:G285" si="121">SUM(E286+E287+E288)</f>
        <v>0</v>
      </c>
      <c r="F285" s="25">
        <f t="shared" si="121"/>
        <v>0</v>
      </c>
      <c r="G285" s="25">
        <f t="shared" si="121"/>
        <v>1361.34</v>
      </c>
      <c r="H285" s="24">
        <f t="shared" si="112"/>
        <v>99.964753051064008</v>
      </c>
    </row>
    <row r="286" spans="1:8" ht="51.75" x14ac:dyDescent="0.25">
      <c r="A286" s="39" t="s">
        <v>15</v>
      </c>
      <c r="B286" s="40" t="s">
        <v>186</v>
      </c>
      <c r="C286" s="41" t="s">
        <v>16</v>
      </c>
      <c r="D286" s="25">
        <v>0</v>
      </c>
      <c r="E286" s="26"/>
      <c r="F286" s="26">
        <v>-5</v>
      </c>
      <c r="G286" s="27">
        <v>0</v>
      </c>
      <c r="H286" s="24">
        <v>0</v>
      </c>
    </row>
    <row r="287" spans="1:8" ht="26.25" x14ac:dyDescent="0.25">
      <c r="A287" s="39" t="s">
        <v>25</v>
      </c>
      <c r="B287" s="40" t="s">
        <v>186</v>
      </c>
      <c r="C287" s="41" t="s">
        <v>26</v>
      </c>
      <c r="D287" s="25">
        <v>1361.71</v>
      </c>
      <c r="E287" s="26"/>
      <c r="F287" s="26">
        <v>5</v>
      </c>
      <c r="G287" s="27">
        <v>1361.23</v>
      </c>
      <c r="H287" s="24">
        <f t="shared" si="112"/>
        <v>99.964750203787872</v>
      </c>
    </row>
    <row r="288" spans="1:8" x14ac:dyDescent="0.25">
      <c r="A288" s="39" t="s">
        <v>29</v>
      </c>
      <c r="B288" s="40" t="s">
        <v>186</v>
      </c>
      <c r="C288" s="41" t="s">
        <v>30</v>
      </c>
      <c r="D288" s="25">
        <v>0.11</v>
      </c>
      <c r="E288" s="26"/>
      <c r="F288" s="26"/>
      <c r="G288" s="27">
        <v>0.11</v>
      </c>
      <c r="H288" s="24">
        <f t="shared" si="112"/>
        <v>100</v>
      </c>
    </row>
    <row r="289" spans="1:8" ht="26.25" x14ac:dyDescent="0.25">
      <c r="A289" s="12" t="s">
        <v>27</v>
      </c>
      <c r="B289" s="13" t="s">
        <v>515</v>
      </c>
      <c r="C289" s="13" t="s">
        <v>6</v>
      </c>
      <c r="D289" s="21">
        <f>SUM(D290)</f>
        <v>311.5</v>
      </c>
      <c r="E289" s="21">
        <f t="shared" ref="E289:G289" si="122">SUM(E290)</f>
        <v>0</v>
      </c>
      <c r="F289" s="21">
        <f t="shared" si="122"/>
        <v>311.5</v>
      </c>
      <c r="G289" s="21">
        <f t="shared" si="122"/>
        <v>311.5</v>
      </c>
      <c r="H289" s="24">
        <f t="shared" si="112"/>
        <v>100</v>
      </c>
    </row>
    <row r="290" spans="1:8" ht="51.75" x14ac:dyDescent="0.25">
      <c r="A290" s="12" t="s">
        <v>15</v>
      </c>
      <c r="B290" s="13" t="s">
        <v>515</v>
      </c>
      <c r="C290" s="13" t="s">
        <v>16</v>
      </c>
      <c r="D290" s="21">
        <v>311.5</v>
      </c>
      <c r="E290" s="26"/>
      <c r="F290" s="26">
        <v>311.5</v>
      </c>
      <c r="G290" s="27">
        <v>311.5</v>
      </c>
      <c r="H290" s="24">
        <f t="shared" si="112"/>
        <v>100</v>
      </c>
    </row>
    <row r="291" spans="1:8" ht="26.25" x14ac:dyDescent="0.25">
      <c r="A291" s="39" t="s">
        <v>31</v>
      </c>
      <c r="B291" s="40" t="s">
        <v>187</v>
      </c>
      <c r="C291" s="41" t="s">
        <v>6</v>
      </c>
      <c r="D291" s="25">
        <f>SUM(D292:D293)</f>
        <v>5562.47</v>
      </c>
      <c r="E291" s="25">
        <f t="shared" ref="E291:G291" si="123">SUM(E292:E293)</f>
        <v>0</v>
      </c>
      <c r="F291" s="25">
        <f t="shared" si="123"/>
        <v>0</v>
      </c>
      <c r="G291" s="25">
        <f t="shared" si="123"/>
        <v>5557.85</v>
      </c>
      <c r="H291" s="24">
        <f t="shared" si="112"/>
        <v>99.916943372278865</v>
      </c>
    </row>
    <row r="292" spans="1:8" ht="51.75" x14ac:dyDescent="0.25">
      <c r="A292" s="39" t="s">
        <v>15</v>
      </c>
      <c r="B292" s="40" t="s">
        <v>187</v>
      </c>
      <c r="C292" s="41" t="s">
        <v>16</v>
      </c>
      <c r="D292" s="25">
        <v>5285.97</v>
      </c>
      <c r="E292" s="26"/>
      <c r="F292" s="26"/>
      <c r="G292" s="27">
        <v>5285.76</v>
      </c>
      <c r="H292" s="24">
        <f t="shared" si="112"/>
        <v>99.99602721922372</v>
      </c>
    </row>
    <row r="293" spans="1:8" ht="26.25" x14ac:dyDescent="0.25">
      <c r="A293" s="39" t="s">
        <v>25</v>
      </c>
      <c r="B293" s="40" t="s">
        <v>187</v>
      </c>
      <c r="C293" s="41" t="s">
        <v>26</v>
      </c>
      <c r="D293" s="25">
        <v>276.5</v>
      </c>
      <c r="E293" s="26"/>
      <c r="F293" s="26"/>
      <c r="G293" s="27">
        <v>272.08999999999997</v>
      </c>
      <c r="H293" s="24">
        <f t="shared" si="112"/>
        <v>98.405063291139228</v>
      </c>
    </row>
    <row r="294" spans="1:8" x14ac:dyDescent="0.25">
      <c r="A294" s="39" t="s">
        <v>35</v>
      </c>
      <c r="B294" s="40" t="s">
        <v>560</v>
      </c>
      <c r="C294" s="41" t="s">
        <v>6</v>
      </c>
      <c r="D294" s="25">
        <f>SUM(D295)</f>
        <v>26.78</v>
      </c>
      <c r="E294" s="25">
        <f t="shared" ref="E294:G295" si="124">SUM(E295)</f>
        <v>0</v>
      </c>
      <c r="F294" s="25">
        <f t="shared" si="124"/>
        <v>0</v>
      </c>
      <c r="G294" s="25">
        <f t="shared" si="124"/>
        <v>26.78</v>
      </c>
      <c r="H294" s="24">
        <f t="shared" si="112"/>
        <v>100</v>
      </c>
    </row>
    <row r="295" spans="1:8" x14ac:dyDescent="0.25">
      <c r="A295" s="12" t="s">
        <v>555</v>
      </c>
      <c r="B295" s="13" t="s">
        <v>559</v>
      </c>
      <c r="C295" s="13" t="s">
        <v>6</v>
      </c>
      <c r="D295" s="21">
        <f>SUM(D296)</f>
        <v>26.78</v>
      </c>
      <c r="E295" s="21">
        <f t="shared" si="124"/>
        <v>0</v>
      </c>
      <c r="F295" s="21">
        <f t="shared" si="124"/>
        <v>0</v>
      </c>
      <c r="G295" s="21">
        <f t="shared" si="124"/>
        <v>26.78</v>
      </c>
      <c r="H295" s="24">
        <f t="shared" si="112"/>
        <v>100</v>
      </c>
    </row>
    <row r="296" spans="1:8" ht="26.25" x14ac:dyDescent="0.25">
      <c r="A296" s="12" t="s">
        <v>25</v>
      </c>
      <c r="B296" s="13" t="s">
        <v>559</v>
      </c>
      <c r="C296" s="13" t="s">
        <v>26</v>
      </c>
      <c r="D296" s="21">
        <v>26.78</v>
      </c>
      <c r="E296" s="26"/>
      <c r="F296" s="26"/>
      <c r="G296" s="27">
        <v>26.78</v>
      </c>
      <c r="H296" s="24">
        <f t="shared" si="112"/>
        <v>100</v>
      </c>
    </row>
    <row r="297" spans="1:8" ht="39" x14ac:dyDescent="0.25">
      <c r="A297" s="39" t="s">
        <v>188</v>
      </c>
      <c r="B297" s="40" t="s">
        <v>189</v>
      </c>
      <c r="C297" s="41" t="s">
        <v>6</v>
      </c>
      <c r="D297" s="25">
        <f>SUM(D298)</f>
        <v>5657.51</v>
      </c>
      <c r="E297" s="25">
        <f t="shared" ref="E297:G297" si="125">SUM(E298)</f>
        <v>0</v>
      </c>
      <c r="F297" s="25">
        <f t="shared" si="125"/>
        <v>0</v>
      </c>
      <c r="G297" s="25">
        <f t="shared" si="125"/>
        <v>5656.01</v>
      </c>
      <c r="H297" s="24">
        <f t="shared" si="112"/>
        <v>99.973486569179727</v>
      </c>
    </row>
    <row r="298" spans="1:8" x14ac:dyDescent="0.25">
      <c r="A298" s="39" t="s">
        <v>21</v>
      </c>
      <c r="B298" s="40" t="s">
        <v>190</v>
      </c>
      <c r="C298" s="41" t="s">
        <v>6</v>
      </c>
      <c r="D298" s="25">
        <f>SUM(D299+D301+D303)</f>
        <v>5657.51</v>
      </c>
      <c r="E298" s="25">
        <f t="shared" ref="E298:G298" si="126">SUM(E299+E301+E303)</f>
        <v>0</v>
      </c>
      <c r="F298" s="25">
        <f t="shared" si="126"/>
        <v>0</v>
      </c>
      <c r="G298" s="25">
        <f t="shared" si="126"/>
        <v>5656.01</v>
      </c>
      <c r="H298" s="24">
        <f t="shared" si="112"/>
        <v>99.973486569179727</v>
      </c>
    </row>
    <row r="299" spans="1:8" x14ac:dyDescent="0.25">
      <c r="A299" s="39" t="s">
        <v>23</v>
      </c>
      <c r="B299" s="40" t="s">
        <v>191</v>
      </c>
      <c r="C299" s="41" t="s">
        <v>6</v>
      </c>
      <c r="D299" s="25">
        <f>SUM(D300)</f>
        <v>173.46</v>
      </c>
      <c r="E299" s="25">
        <f t="shared" ref="E299:G299" si="127">SUM(E300)</f>
        <v>0</v>
      </c>
      <c r="F299" s="25">
        <f t="shared" si="127"/>
        <v>0</v>
      </c>
      <c r="G299" s="25">
        <f t="shared" si="127"/>
        <v>172.05</v>
      </c>
      <c r="H299" s="24">
        <f t="shared" si="112"/>
        <v>99.187132480110691</v>
      </c>
    </row>
    <row r="300" spans="1:8" ht="26.25" x14ac:dyDescent="0.25">
      <c r="A300" s="39" t="s">
        <v>25</v>
      </c>
      <c r="B300" s="40" t="s">
        <v>191</v>
      </c>
      <c r="C300" s="41" t="s">
        <v>26</v>
      </c>
      <c r="D300" s="25">
        <v>173.46</v>
      </c>
      <c r="E300" s="26"/>
      <c r="F300" s="26"/>
      <c r="G300" s="27">
        <v>172.05</v>
      </c>
      <c r="H300" s="24">
        <f t="shared" si="112"/>
        <v>99.187132480110691</v>
      </c>
    </row>
    <row r="301" spans="1:8" ht="26.25" x14ac:dyDescent="0.25">
      <c r="A301" s="12" t="s">
        <v>27</v>
      </c>
      <c r="B301" s="13" t="s">
        <v>589</v>
      </c>
      <c r="C301" s="13" t="s">
        <v>6</v>
      </c>
      <c r="D301" s="21">
        <f>SUM(D302)</f>
        <v>472</v>
      </c>
      <c r="E301" s="21">
        <f t="shared" ref="E301:G301" si="128">SUM(E302)</f>
        <v>0</v>
      </c>
      <c r="F301" s="21">
        <f t="shared" si="128"/>
        <v>0</v>
      </c>
      <c r="G301" s="21">
        <f t="shared" si="128"/>
        <v>472</v>
      </c>
      <c r="H301" s="24">
        <f t="shared" si="112"/>
        <v>100</v>
      </c>
    </row>
    <row r="302" spans="1:8" ht="51.75" x14ac:dyDescent="0.25">
      <c r="A302" s="12" t="s">
        <v>15</v>
      </c>
      <c r="B302" s="13" t="s">
        <v>589</v>
      </c>
      <c r="C302" s="13" t="s">
        <v>16</v>
      </c>
      <c r="D302" s="21">
        <v>472</v>
      </c>
      <c r="E302" s="26"/>
      <c r="F302" s="26"/>
      <c r="G302" s="27">
        <v>472</v>
      </c>
      <c r="H302" s="24">
        <f t="shared" si="112"/>
        <v>100</v>
      </c>
    </row>
    <row r="303" spans="1:8" ht="26.25" x14ac:dyDescent="0.25">
      <c r="A303" s="39" t="s">
        <v>31</v>
      </c>
      <c r="B303" s="40" t="s">
        <v>192</v>
      </c>
      <c r="C303" s="41" t="s">
        <v>6</v>
      </c>
      <c r="D303" s="25">
        <f>SUM(D304)</f>
        <v>5012.05</v>
      </c>
      <c r="E303" s="25">
        <f t="shared" ref="E303:G303" si="129">SUM(E304)</f>
        <v>0</v>
      </c>
      <c r="F303" s="25">
        <f t="shared" si="129"/>
        <v>0</v>
      </c>
      <c r="G303" s="25">
        <f t="shared" si="129"/>
        <v>5011.96</v>
      </c>
      <c r="H303" s="24">
        <f t="shared" si="112"/>
        <v>99.998204327570548</v>
      </c>
    </row>
    <row r="304" spans="1:8" ht="51.75" x14ac:dyDescent="0.25">
      <c r="A304" s="39" t="s">
        <v>15</v>
      </c>
      <c r="B304" s="40" t="s">
        <v>192</v>
      </c>
      <c r="C304" s="41" t="s">
        <v>16</v>
      </c>
      <c r="D304" s="25">
        <v>5012.05</v>
      </c>
      <c r="E304" s="26"/>
      <c r="F304" s="26"/>
      <c r="G304" s="27">
        <v>5011.96</v>
      </c>
      <c r="H304" s="24">
        <f t="shared" si="112"/>
        <v>99.998204327570548</v>
      </c>
    </row>
    <row r="305" spans="1:8" x14ac:dyDescent="0.25">
      <c r="A305" s="39" t="s">
        <v>101</v>
      </c>
      <c r="B305" s="40" t="s">
        <v>193</v>
      </c>
      <c r="C305" s="41" t="s">
        <v>6</v>
      </c>
      <c r="D305" s="25">
        <f>SUM(D306+D307+D308)</f>
        <v>130</v>
      </c>
      <c r="E305" s="25">
        <f t="shared" ref="E305:G305" si="130">SUM(E306+E307+E308)</f>
        <v>0</v>
      </c>
      <c r="F305" s="25">
        <f t="shared" si="130"/>
        <v>0</v>
      </c>
      <c r="G305" s="25">
        <f t="shared" si="130"/>
        <v>130</v>
      </c>
      <c r="H305" s="24">
        <f t="shared" si="112"/>
        <v>100</v>
      </c>
    </row>
    <row r="306" spans="1:8" ht="39" x14ac:dyDescent="0.25">
      <c r="A306" s="39" t="s">
        <v>103</v>
      </c>
      <c r="B306" s="40" t="s">
        <v>194</v>
      </c>
      <c r="C306" s="41" t="s">
        <v>6</v>
      </c>
      <c r="D306" s="25">
        <f>D310</f>
        <v>57.2</v>
      </c>
      <c r="E306" s="25">
        <f t="shared" ref="E306:G306" si="131">E310</f>
        <v>0</v>
      </c>
      <c r="F306" s="25">
        <f t="shared" si="131"/>
        <v>0</v>
      </c>
      <c r="G306" s="25">
        <f t="shared" si="131"/>
        <v>57.2</v>
      </c>
      <c r="H306" s="24">
        <f t="shared" si="112"/>
        <v>100</v>
      </c>
    </row>
    <row r="307" spans="1:8" ht="26.25" x14ac:dyDescent="0.25">
      <c r="A307" s="39" t="s">
        <v>109</v>
      </c>
      <c r="B307" s="40" t="s">
        <v>195</v>
      </c>
      <c r="C307" s="41" t="s">
        <v>6</v>
      </c>
      <c r="D307" s="25">
        <f>D312</f>
        <v>0.57999999999999996</v>
      </c>
      <c r="E307" s="25">
        <f t="shared" ref="E307:G307" si="132">E312</f>
        <v>0</v>
      </c>
      <c r="F307" s="25">
        <f t="shared" si="132"/>
        <v>0</v>
      </c>
      <c r="G307" s="25">
        <f t="shared" si="132"/>
        <v>0.57999999999999996</v>
      </c>
      <c r="H307" s="24">
        <f t="shared" si="112"/>
        <v>100</v>
      </c>
    </row>
    <row r="308" spans="1:8" x14ac:dyDescent="0.25">
      <c r="A308" s="39" t="s">
        <v>196</v>
      </c>
      <c r="B308" s="40" t="s">
        <v>197</v>
      </c>
      <c r="C308" s="41" t="s">
        <v>6</v>
      </c>
      <c r="D308" s="25">
        <f>SUM(D309)</f>
        <v>72.22</v>
      </c>
      <c r="E308" s="25">
        <f t="shared" ref="E308:G308" si="133">SUM(E309)</f>
        <v>0</v>
      </c>
      <c r="F308" s="25">
        <f t="shared" si="133"/>
        <v>0</v>
      </c>
      <c r="G308" s="25">
        <f t="shared" si="133"/>
        <v>72.22</v>
      </c>
      <c r="H308" s="24">
        <f t="shared" si="112"/>
        <v>100</v>
      </c>
    </row>
    <row r="309" spans="1:8" ht="26.25" x14ac:dyDescent="0.25">
      <c r="A309" s="39" t="s">
        <v>25</v>
      </c>
      <c r="B309" s="40" t="s">
        <v>197</v>
      </c>
      <c r="C309" s="41" t="s">
        <v>26</v>
      </c>
      <c r="D309" s="25">
        <v>72.22</v>
      </c>
      <c r="E309" s="26"/>
      <c r="F309" s="26"/>
      <c r="G309" s="27">
        <v>72.22</v>
      </c>
      <c r="H309" s="24">
        <f t="shared" si="112"/>
        <v>100</v>
      </c>
    </row>
    <row r="310" spans="1:8" ht="51.75" x14ac:dyDescent="0.25">
      <c r="A310" s="39" t="s">
        <v>129</v>
      </c>
      <c r="B310" s="40" t="s">
        <v>198</v>
      </c>
      <c r="C310" s="41" t="s">
        <v>6</v>
      </c>
      <c r="D310" s="25">
        <f>D311</f>
        <v>57.2</v>
      </c>
      <c r="E310" s="25">
        <f t="shared" ref="E310:G310" si="134">E311</f>
        <v>0</v>
      </c>
      <c r="F310" s="25">
        <f t="shared" si="134"/>
        <v>0</v>
      </c>
      <c r="G310" s="25">
        <f t="shared" si="134"/>
        <v>57.2</v>
      </c>
      <c r="H310" s="24">
        <f t="shared" si="112"/>
        <v>100</v>
      </c>
    </row>
    <row r="311" spans="1:8" ht="26.25" x14ac:dyDescent="0.25">
      <c r="A311" s="39" t="s">
        <v>25</v>
      </c>
      <c r="B311" s="40" t="s">
        <v>198</v>
      </c>
      <c r="C311" s="41" t="s">
        <v>26</v>
      </c>
      <c r="D311" s="25">
        <v>57.2</v>
      </c>
      <c r="E311" s="26"/>
      <c r="F311" s="26"/>
      <c r="G311" s="27">
        <v>57.2</v>
      </c>
      <c r="H311" s="24">
        <f t="shared" si="112"/>
        <v>100</v>
      </c>
    </row>
    <row r="312" spans="1:8" ht="51.75" x14ac:dyDescent="0.25">
      <c r="A312" s="39" t="s">
        <v>131</v>
      </c>
      <c r="B312" s="40" t="s">
        <v>199</v>
      </c>
      <c r="C312" s="41" t="s">
        <v>6</v>
      </c>
      <c r="D312" s="25">
        <f>D313</f>
        <v>0.57999999999999996</v>
      </c>
      <c r="E312" s="25">
        <f t="shared" ref="E312:G312" si="135">E313</f>
        <v>0</v>
      </c>
      <c r="F312" s="25">
        <f t="shared" si="135"/>
        <v>0</v>
      </c>
      <c r="G312" s="25">
        <f t="shared" si="135"/>
        <v>0.57999999999999996</v>
      </c>
      <c r="H312" s="24">
        <f t="shared" si="112"/>
        <v>100</v>
      </c>
    </row>
    <row r="313" spans="1:8" ht="26.25" x14ac:dyDescent="0.25">
      <c r="A313" s="39" t="s">
        <v>25</v>
      </c>
      <c r="B313" s="40" t="s">
        <v>199</v>
      </c>
      <c r="C313" s="41" t="s">
        <v>26</v>
      </c>
      <c r="D313" s="25">
        <v>0.57999999999999996</v>
      </c>
      <c r="E313" s="26"/>
      <c r="F313" s="26"/>
      <c r="G313" s="27">
        <v>0.57999999999999996</v>
      </c>
      <c r="H313" s="24">
        <f t="shared" si="112"/>
        <v>100</v>
      </c>
    </row>
    <row r="314" spans="1:8" ht="39" x14ac:dyDescent="0.25">
      <c r="A314" s="36" t="s">
        <v>200</v>
      </c>
      <c r="B314" s="37" t="s">
        <v>201</v>
      </c>
      <c r="C314" s="38" t="s">
        <v>6</v>
      </c>
      <c r="D314" s="24">
        <f>D315</f>
        <v>70</v>
      </c>
      <c r="E314" s="24">
        <f t="shared" ref="E314:G316" si="136">E315</f>
        <v>0</v>
      </c>
      <c r="F314" s="24">
        <f t="shared" si="136"/>
        <v>0</v>
      </c>
      <c r="G314" s="24">
        <f t="shared" si="136"/>
        <v>70</v>
      </c>
      <c r="H314" s="24">
        <f t="shared" si="112"/>
        <v>100</v>
      </c>
    </row>
    <row r="315" spans="1:8" x14ac:dyDescent="0.25">
      <c r="A315" s="39" t="s">
        <v>35</v>
      </c>
      <c r="B315" s="40" t="s">
        <v>202</v>
      </c>
      <c r="C315" s="41" t="s">
        <v>6</v>
      </c>
      <c r="D315" s="25">
        <f>D316</f>
        <v>70</v>
      </c>
      <c r="E315" s="25">
        <f t="shared" si="136"/>
        <v>0</v>
      </c>
      <c r="F315" s="25">
        <f t="shared" si="136"/>
        <v>0</v>
      </c>
      <c r="G315" s="25">
        <f t="shared" si="136"/>
        <v>70</v>
      </c>
      <c r="H315" s="24">
        <f t="shared" si="112"/>
        <v>100</v>
      </c>
    </row>
    <row r="316" spans="1:8" x14ac:dyDescent="0.25">
      <c r="A316" s="39" t="s">
        <v>203</v>
      </c>
      <c r="B316" s="40" t="s">
        <v>204</v>
      </c>
      <c r="C316" s="41" t="s">
        <v>6</v>
      </c>
      <c r="D316" s="25">
        <f>D317</f>
        <v>70</v>
      </c>
      <c r="E316" s="25">
        <f t="shared" si="136"/>
        <v>0</v>
      </c>
      <c r="F316" s="25">
        <f t="shared" si="136"/>
        <v>0</v>
      </c>
      <c r="G316" s="25">
        <f t="shared" si="136"/>
        <v>70</v>
      </c>
      <c r="H316" s="24">
        <f t="shared" si="112"/>
        <v>100</v>
      </c>
    </row>
    <row r="317" spans="1:8" ht="26.25" x14ac:dyDescent="0.25">
      <c r="A317" s="39" t="s">
        <v>25</v>
      </c>
      <c r="B317" s="40" t="s">
        <v>204</v>
      </c>
      <c r="C317" s="41" t="s">
        <v>26</v>
      </c>
      <c r="D317" s="25">
        <v>70</v>
      </c>
      <c r="E317" s="26"/>
      <c r="F317" s="26"/>
      <c r="G317" s="27">
        <v>70</v>
      </c>
      <c r="H317" s="24">
        <f t="shared" si="112"/>
        <v>100</v>
      </c>
    </row>
    <row r="318" spans="1:8" ht="39" x14ac:dyDescent="0.25">
      <c r="A318" s="36" t="s">
        <v>205</v>
      </c>
      <c r="B318" s="37" t="s">
        <v>206</v>
      </c>
      <c r="C318" s="38" t="s">
        <v>6</v>
      </c>
      <c r="D318" s="24">
        <f>D319</f>
        <v>50</v>
      </c>
      <c r="E318" s="24">
        <f t="shared" ref="E318:G320" si="137">E319</f>
        <v>0</v>
      </c>
      <c r="F318" s="24">
        <f t="shared" si="137"/>
        <v>0</v>
      </c>
      <c r="G318" s="24">
        <f t="shared" si="137"/>
        <v>50</v>
      </c>
      <c r="H318" s="24">
        <f t="shared" si="112"/>
        <v>100</v>
      </c>
    </row>
    <row r="319" spans="1:8" x14ac:dyDescent="0.25">
      <c r="A319" s="39" t="s">
        <v>35</v>
      </c>
      <c r="B319" s="40" t="s">
        <v>207</v>
      </c>
      <c r="C319" s="41" t="s">
        <v>6</v>
      </c>
      <c r="D319" s="25">
        <f>D320</f>
        <v>50</v>
      </c>
      <c r="E319" s="25">
        <f t="shared" si="137"/>
        <v>0</v>
      </c>
      <c r="F319" s="25">
        <f t="shared" si="137"/>
        <v>0</v>
      </c>
      <c r="G319" s="25">
        <f t="shared" si="137"/>
        <v>50</v>
      </c>
      <c r="H319" s="24">
        <f t="shared" si="112"/>
        <v>100</v>
      </c>
    </row>
    <row r="320" spans="1:8" x14ac:dyDescent="0.25">
      <c r="A320" s="39" t="s">
        <v>85</v>
      </c>
      <c r="B320" s="40" t="s">
        <v>208</v>
      </c>
      <c r="C320" s="41" t="s">
        <v>6</v>
      </c>
      <c r="D320" s="25">
        <f>D321</f>
        <v>50</v>
      </c>
      <c r="E320" s="25">
        <f t="shared" si="137"/>
        <v>0</v>
      </c>
      <c r="F320" s="25">
        <f t="shared" si="137"/>
        <v>0</v>
      </c>
      <c r="G320" s="25">
        <f t="shared" si="137"/>
        <v>50</v>
      </c>
      <c r="H320" s="24">
        <f t="shared" si="112"/>
        <v>100</v>
      </c>
    </row>
    <row r="321" spans="1:8" ht="26.25" x14ac:dyDescent="0.25">
      <c r="A321" s="39" t="s">
        <v>25</v>
      </c>
      <c r="B321" s="40" t="s">
        <v>208</v>
      </c>
      <c r="C321" s="41" t="s">
        <v>26</v>
      </c>
      <c r="D321" s="25">
        <v>50</v>
      </c>
      <c r="E321" s="26"/>
      <c r="F321" s="26"/>
      <c r="G321" s="27">
        <v>50</v>
      </c>
      <c r="H321" s="24">
        <f t="shared" si="112"/>
        <v>100</v>
      </c>
    </row>
    <row r="322" spans="1:8" ht="26.25" x14ac:dyDescent="0.25">
      <c r="A322" s="36" t="s">
        <v>209</v>
      </c>
      <c r="B322" s="37" t="s">
        <v>210</v>
      </c>
      <c r="C322" s="38" t="s">
        <v>6</v>
      </c>
      <c r="D322" s="24">
        <f>SUM(D323+D326+D338+D349)</f>
        <v>27366.05</v>
      </c>
      <c r="E322" s="24">
        <f t="shared" ref="E322:G322" si="138">SUM(E323+E326+E338+E349)</f>
        <v>0</v>
      </c>
      <c r="F322" s="24">
        <f t="shared" si="138"/>
        <v>388.7</v>
      </c>
      <c r="G322" s="24">
        <f t="shared" si="138"/>
        <v>27346.300000000003</v>
      </c>
      <c r="H322" s="24">
        <f t="shared" si="112"/>
        <v>99.92783028606614</v>
      </c>
    </row>
    <row r="323" spans="1:8" x14ac:dyDescent="0.25">
      <c r="A323" s="39" t="s">
        <v>35</v>
      </c>
      <c r="B323" s="40" t="s">
        <v>211</v>
      </c>
      <c r="C323" s="41" t="s">
        <v>6</v>
      </c>
      <c r="D323" s="25">
        <f>SUM(D324)</f>
        <v>249.4</v>
      </c>
      <c r="E323" s="25">
        <f t="shared" ref="E323:G324" si="139">SUM(E324)</f>
        <v>0</v>
      </c>
      <c r="F323" s="25">
        <f t="shared" si="139"/>
        <v>0</v>
      </c>
      <c r="G323" s="25">
        <f t="shared" si="139"/>
        <v>249.4</v>
      </c>
      <c r="H323" s="24">
        <f t="shared" si="112"/>
        <v>100</v>
      </c>
    </row>
    <row r="324" spans="1:8" x14ac:dyDescent="0.25">
      <c r="A324" s="39" t="s">
        <v>212</v>
      </c>
      <c r="B324" s="40" t="s">
        <v>213</v>
      </c>
      <c r="C324" s="41" t="s">
        <v>6</v>
      </c>
      <c r="D324" s="25">
        <f>SUM(D325)</f>
        <v>249.4</v>
      </c>
      <c r="E324" s="25">
        <f t="shared" si="139"/>
        <v>0</v>
      </c>
      <c r="F324" s="25">
        <f t="shared" si="139"/>
        <v>0</v>
      </c>
      <c r="G324" s="25">
        <f t="shared" si="139"/>
        <v>249.4</v>
      </c>
      <c r="H324" s="24">
        <f t="shared" si="112"/>
        <v>100</v>
      </c>
    </row>
    <row r="325" spans="1:8" ht="26.25" x14ac:dyDescent="0.25">
      <c r="A325" s="39" t="s">
        <v>25</v>
      </c>
      <c r="B325" s="40" t="s">
        <v>213</v>
      </c>
      <c r="C325" s="41" t="s">
        <v>26</v>
      </c>
      <c r="D325" s="25">
        <v>249.4</v>
      </c>
      <c r="E325" s="26"/>
      <c r="F325" s="26"/>
      <c r="G325" s="27">
        <v>249.4</v>
      </c>
      <c r="H325" s="24">
        <f t="shared" si="112"/>
        <v>100</v>
      </c>
    </row>
    <row r="326" spans="1:8" ht="26.25" x14ac:dyDescent="0.25">
      <c r="A326" s="39" t="s">
        <v>214</v>
      </c>
      <c r="B326" s="40" t="s">
        <v>215</v>
      </c>
      <c r="C326" s="41" t="s">
        <v>6</v>
      </c>
      <c r="D326" s="25">
        <f>SUM(D327+D334)</f>
        <v>19409.43</v>
      </c>
      <c r="E326" s="25">
        <f t="shared" ref="E326:G326" si="140">SUM(E327+E334)</f>
        <v>0</v>
      </c>
      <c r="F326" s="25">
        <f t="shared" si="140"/>
        <v>388.7</v>
      </c>
      <c r="G326" s="25">
        <f t="shared" si="140"/>
        <v>19409.43</v>
      </c>
      <c r="H326" s="24">
        <f t="shared" si="112"/>
        <v>100</v>
      </c>
    </row>
    <row r="327" spans="1:8" x14ac:dyDescent="0.25">
      <c r="A327" s="39" t="s">
        <v>21</v>
      </c>
      <c r="B327" s="40" t="s">
        <v>216</v>
      </c>
      <c r="C327" s="41" t="s">
        <v>6</v>
      </c>
      <c r="D327" s="25">
        <f>SUM(D328,D330,D332)</f>
        <v>19367.47</v>
      </c>
      <c r="E327" s="25">
        <f t="shared" ref="E327:G327" si="141">SUM(E328,E330,E332)</f>
        <v>0</v>
      </c>
      <c r="F327" s="25">
        <f t="shared" si="141"/>
        <v>388.7</v>
      </c>
      <c r="G327" s="25">
        <f t="shared" si="141"/>
        <v>19367.47</v>
      </c>
      <c r="H327" s="24">
        <f t="shared" si="112"/>
        <v>100</v>
      </c>
    </row>
    <row r="328" spans="1:8" x14ac:dyDescent="0.25">
      <c r="A328" s="39" t="s">
        <v>217</v>
      </c>
      <c r="B328" s="40" t="s">
        <v>218</v>
      </c>
      <c r="C328" s="41" t="s">
        <v>6</v>
      </c>
      <c r="D328" s="25">
        <f>D329</f>
        <v>1886.5</v>
      </c>
      <c r="E328" s="25">
        <f t="shared" ref="E328:G328" si="142">E329</f>
        <v>0</v>
      </c>
      <c r="F328" s="25">
        <f t="shared" si="142"/>
        <v>0</v>
      </c>
      <c r="G328" s="25">
        <f t="shared" si="142"/>
        <v>1886.5</v>
      </c>
      <c r="H328" s="24">
        <f t="shared" si="112"/>
        <v>100</v>
      </c>
    </row>
    <row r="329" spans="1:8" ht="26.25" x14ac:dyDescent="0.25">
      <c r="A329" s="39" t="s">
        <v>68</v>
      </c>
      <c r="B329" s="40" t="s">
        <v>218</v>
      </c>
      <c r="C329" s="41" t="s">
        <v>69</v>
      </c>
      <c r="D329" s="25">
        <v>1886.5</v>
      </c>
      <c r="E329" s="26"/>
      <c r="F329" s="26"/>
      <c r="G329" s="27">
        <v>1886.5</v>
      </c>
      <c r="H329" s="24">
        <f t="shared" si="112"/>
        <v>100</v>
      </c>
    </row>
    <row r="330" spans="1:8" ht="26.25" x14ac:dyDescent="0.25">
      <c r="A330" s="39" t="s">
        <v>27</v>
      </c>
      <c r="B330" s="40" t="s">
        <v>219</v>
      </c>
      <c r="C330" s="41" t="s">
        <v>6</v>
      </c>
      <c r="D330" s="25">
        <f>SUM(D331)</f>
        <v>10095.32</v>
      </c>
      <c r="E330" s="25">
        <f t="shared" ref="E330:G330" si="143">SUM(E331)</f>
        <v>0</v>
      </c>
      <c r="F330" s="25">
        <f t="shared" si="143"/>
        <v>288.7</v>
      </c>
      <c r="G330" s="25">
        <f t="shared" si="143"/>
        <v>10095.32</v>
      </c>
      <c r="H330" s="24">
        <f t="shared" si="112"/>
        <v>100</v>
      </c>
    </row>
    <row r="331" spans="1:8" ht="26.25" x14ac:dyDescent="0.25">
      <c r="A331" s="39" t="s">
        <v>68</v>
      </c>
      <c r="B331" s="40" t="s">
        <v>219</v>
      </c>
      <c r="C331" s="41" t="s">
        <v>69</v>
      </c>
      <c r="D331" s="25">
        <v>10095.32</v>
      </c>
      <c r="E331" s="26"/>
      <c r="F331" s="26">
        <v>288.7</v>
      </c>
      <c r="G331" s="27">
        <v>10095.32</v>
      </c>
      <c r="H331" s="24">
        <f t="shared" ref="H331:H394" si="144">G331/D331*100</f>
        <v>100</v>
      </c>
    </row>
    <row r="332" spans="1:8" ht="26.25" x14ac:dyDescent="0.25">
      <c r="A332" s="39" t="s">
        <v>31</v>
      </c>
      <c r="B332" s="40" t="s">
        <v>220</v>
      </c>
      <c r="C332" s="41" t="s">
        <v>6</v>
      </c>
      <c r="D332" s="25">
        <f>SUM(D333)</f>
        <v>7385.65</v>
      </c>
      <c r="E332" s="25">
        <f t="shared" ref="E332:G332" si="145">SUM(E333)</f>
        <v>0</v>
      </c>
      <c r="F332" s="25">
        <f t="shared" si="145"/>
        <v>100</v>
      </c>
      <c r="G332" s="25">
        <f t="shared" si="145"/>
        <v>7385.65</v>
      </c>
      <c r="H332" s="24">
        <f t="shared" si="144"/>
        <v>100</v>
      </c>
    </row>
    <row r="333" spans="1:8" ht="26.25" x14ac:dyDescent="0.25">
      <c r="A333" s="39" t="s">
        <v>68</v>
      </c>
      <c r="B333" s="40" t="s">
        <v>220</v>
      </c>
      <c r="C333" s="41" t="s">
        <v>69</v>
      </c>
      <c r="D333" s="25">
        <v>7385.65</v>
      </c>
      <c r="E333" s="26"/>
      <c r="F333" s="26">
        <v>100</v>
      </c>
      <c r="G333" s="27">
        <v>7385.65</v>
      </c>
      <c r="H333" s="24">
        <f t="shared" si="144"/>
        <v>100</v>
      </c>
    </row>
    <row r="334" spans="1:8" x14ac:dyDescent="0.25">
      <c r="A334" s="39" t="s">
        <v>35</v>
      </c>
      <c r="B334" s="13" t="s">
        <v>561</v>
      </c>
      <c r="C334" s="13" t="s">
        <v>6</v>
      </c>
      <c r="D334" s="21">
        <f>SUM(D335)</f>
        <v>41.96</v>
      </c>
      <c r="E334" s="21">
        <f t="shared" ref="E334:G334" si="146">SUM(E335)</f>
        <v>0</v>
      </c>
      <c r="F334" s="21">
        <f t="shared" si="146"/>
        <v>0</v>
      </c>
      <c r="G334" s="21">
        <f t="shared" si="146"/>
        <v>41.96</v>
      </c>
      <c r="H334" s="24">
        <f t="shared" si="144"/>
        <v>100</v>
      </c>
    </row>
    <row r="335" spans="1:8" x14ac:dyDescent="0.25">
      <c r="A335" s="12" t="s">
        <v>555</v>
      </c>
      <c r="B335" s="13" t="s">
        <v>562</v>
      </c>
      <c r="C335" s="13" t="s">
        <v>6</v>
      </c>
      <c r="D335" s="21">
        <f>SUM(D336+D337)</f>
        <v>41.96</v>
      </c>
      <c r="E335" s="21">
        <f t="shared" ref="E335:G335" si="147">SUM(E336+E337)</f>
        <v>0</v>
      </c>
      <c r="F335" s="21">
        <f t="shared" si="147"/>
        <v>0</v>
      </c>
      <c r="G335" s="21">
        <f t="shared" si="147"/>
        <v>41.96</v>
      </c>
      <c r="H335" s="24">
        <f t="shared" si="144"/>
        <v>100</v>
      </c>
    </row>
    <row r="336" spans="1:8" ht="26.25" x14ac:dyDescent="0.25">
      <c r="A336" s="12" t="s">
        <v>25</v>
      </c>
      <c r="B336" s="13" t="s">
        <v>562</v>
      </c>
      <c r="C336" s="13" t="s">
        <v>26</v>
      </c>
      <c r="D336" s="21">
        <v>0</v>
      </c>
      <c r="E336" s="26"/>
      <c r="F336" s="26"/>
      <c r="G336" s="27">
        <v>0</v>
      </c>
      <c r="H336" s="24">
        <v>0</v>
      </c>
    </row>
    <row r="337" spans="1:8" ht="26.25" x14ac:dyDescent="0.25">
      <c r="A337" s="39" t="s">
        <v>68</v>
      </c>
      <c r="B337" s="13" t="s">
        <v>562</v>
      </c>
      <c r="C337" s="13" t="s">
        <v>69</v>
      </c>
      <c r="D337" s="21">
        <v>41.96</v>
      </c>
      <c r="E337" s="26"/>
      <c r="F337" s="26"/>
      <c r="G337" s="27">
        <v>41.96</v>
      </c>
      <c r="H337" s="24">
        <f t="shared" si="144"/>
        <v>100</v>
      </c>
    </row>
    <row r="338" spans="1:8" x14ac:dyDescent="0.25">
      <c r="A338" s="39" t="s">
        <v>101</v>
      </c>
      <c r="B338" s="40" t="s">
        <v>221</v>
      </c>
      <c r="C338" s="41" t="s">
        <v>6</v>
      </c>
      <c r="D338" s="25">
        <f>SUM(D339+D340+D344)</f>
        <v>90.53</v>
      </c>
      <c r="E338" s="25">
        <f t="shared" ref="E338:G338" si="148">SUM(E339+E340+E344)</f>
        <v>0</v>
      </c>
      <c r="F338" s="25">
        <f t="shared" si="148"/>
        <v>0</v>
      </c>
      <c r="G338" s="25">
        <f t="shared" si="148"/>
        <v>90.52</v>
      </c>
      <c r="H338" s="24">
        <f t="shared" si="144"/>
        <v>99.988953937921124</v>
      </c>
    </row>
    <row r="339" spans="1:8" x14ac:dyDescent="0.25">
      <c r="A339" s="39" t="s">
        <v>107</v>
      </c>
      <c r="B339" s="40" t="s">
        <v>222</v>
      </c>
      <c r="C339" s="41" t="s">
        <v>6</v>
      </c>
      <c r="D339" s="25">
        <f>SUM(D342)</f>
        <v>0</v>
      </c>
      <c r="E339" s="25">
        <f t="shared" ref="E339:G339" si="149">SUM(E342)</f>
        <v>0</v>
      </c>
      <c r="F339" s="25">
        <f t="shared" si="149"/>
        <v>0</v>
      </c>
      <c r="G339" s="25">
        <f t="shared" si="149"/>
        <v>0</v>
      </c>
      <c r="H339" s="24">
        <v>0</v>
      </c>
    </row>
    <row r="340" spans="1:8" ht="26.25" x14ac:dyDescent="0.25">
      <c r="A340" s="39" t="s">
        <v>109</v>
      </c>
      <c r="B340" s="40" t="s">
        <v>223</v>
      </c>
      <c r="C340" s="41" t="s">
        <v>6</v>
      </c>
      <c r="D340" s="25">
        <f>SUM(D341)</f>
        <v>0.91</v>
      </c>
      <c r="E340" s="25">
        <f t="shared" ref="E340:G340" si="150">SUM(E341)</f>
        <v>0</v>
      </c>
      <c r="F340" s="25">
        <f t="shared" si="150"/>
        <v>0</v>
      </c>
      <c r="G340" s="25">
        <f t="shared" si="150"/>
        <v>0.91</v>
      </c>
      <c r="H340" s="24">
        <f t="shared" si="144"/>
        <v>100</v>
      </c>
    </row>
    <row r="341" spans="1:8" ht="51.75" x14ac:dyDescent="0.25">
      <c r="A341" s="39" t="s">
        <v>131</v>
      </c>
      <c r="B341" s="40" t="s">
        <v>224</v>
      </c>
      <c r="C341" s="41" t="s">
        <v>6</v>
      </c>
      <c r="D341" s="25">
        <f>SUM(D347)</f>
        <v>0.91</v>
      </c>
      <c r="E341" s="25">
        <f t="shared" ref="E341:G341" si="151">SUM(E347)</f>
        <v>0</v>
      </c>
      <c r="F341" s="25">
        <f t="shared" si="151"/>
        <v>0</v>
      </c>
      <c r="G341" s="25">
        <f t="shared" si="151"/>
        <v>0.91</v>
      </c>
      <c r="H341" s="24">
        <f t="shared" si="144"/>
        <v>100</v>
      </c>
    </row>
    <row r="342" spans="1:8" x14ac:dyDescent="0.25">
      <c r="A342" s="39" t="s">
        <v>225</v>
      </c>
      <c r="B342" s="40" t="s">
        <v>226</v>
      </c>
      <c r="C342" s="41" t="s">
        <v>6</v>
      </c>
      <c r="D342" s="25">
        <v>0</v>
      </c>
      <c r="E342" s="25">
        <v>0</v>
      </c>
      <c r="F342" s="25">
        <v>0</v>
      </c>
      <c r="G342" s="25">
        <v>0</v>
      </c>
      <c r="H342" s="24">
        <v>0</v>
      </c>
    </row>
    <row r="343" spans="1:8" ht="26.25" x14ac:dyDescent="0.25">
      <c r="A343" s="39" t="s">
        <v>68</v>
      </c>
      <c r="B343" s="40" t="s">
        <v>226</v>
      </c>
      <c r="C343" s="41" t="s">
        <v>69</v>
      </c>
      <c r="D343" s="25">
        <v>0</v>
      </c>
      <c r="E343" s="26"/>
      <c r="F343" s="26"/>
      <c r="G343" s="27">
        <v>0</v>
      </c>
      <c r="H343" s="24">
        <v>0</v>
      </c>
    </row>
    <row r="344" spans="1:8" ht="39" x14ac:dyDescent="0.25">
      <c r="A344" s="39" t="s">
        <v>103</v>
      </c>
      <c r="B344" s="40" t="s">
        <v>227</v>
      </c>
      <c r="C344" s="41" t="s">
        <v>6</v>
      </c>
      <c r="D344" s="25">
        <f>SUM(D345)</f>
        <v>89.62</v>
      </c>
      <c r="E344" s="25">
        <f t="shared" ref="E344:G345" si="152">SUM(E345)</f>
        <v>0</v>
      </c>
      <c r="F344" s="25">
        <f t="shared" si="152"/>
        <v>0</v>
      </c>
      <c r="G344" s="25">
        <f t="shared" si="152"/>
        <v>89.61</v>
      </c>
      <c r="H344" s="24">
        <f t="shared" si="144"/>
        <v>99.988841776389194</v>
      </c>
    </row>
    <row r="345" spans="1:8" ht="51.75" x14ac:dyDescent="0.25">
      <c r="A345" s="39" t="s">
        <v>129</v>
      </c>
      <c r="B345" s="40" t="s">
        <v>228</v>
      </c>
      <c r="C345" s="41" t="s">
        <v>6</v>
      </c>
      <c r="D345" s="25">
        <f>SUM(D346)</f>
        <v>89.62</v>
      </c>
      <c r="E345" s="25">
        <f t="shared" si="152"/>
        <v>0</v>
      </c>
      <c r="F345" s="25">
        <f t="shared" si="152"/>
        <v>0</v>
      </c>
      <c r="G345" s="25">
        <f t="shared" si="152"/>
        <v>89.61</v>
      </c>
      <c r="H345" s="24">
        <f t="shared" si="144"/>
        <v>99.988841776389194</v>
      </c>
    </row>
    <row r="346" spans="1:8" ht="26.25" x14ac:dyDescent="0.25">
      <c r="A346" s="39" t="s">
        <v>68</v>
      </c>
      <c r="B346" s="40" t="s">
        <v>228</v>
      </c>
      <c r="C346" s="41" t="s">
        <v>69</v>
      </c>
      <c r="D346" s="25">
        <v>89.62</v>
      </c>
      <c r="E346" s="26"/>
      <c r="F346" s="26"/>
      <c r="G346" s="27">
        <v>89.61</v>
      </c>
      <c r="H346" s="24">
        <f t="shared" si="144"/>
        <v>99.988841776389194</v>
      </c>
    </row>
    <row r="347" spans="1:8" ht="51.75" x14ac:dyDescent="0.25">
      <c r="A347" s="39" t="s">
        <v>131</v>
      </c>
      <c r="B347" s="40" t="s">
        <v>229</v>
      </c>
      <c r="C347" s="41" t="s">
        <v>6</v>
      </c>
      <c r="D347" s="25">
        <f>SUM(D348)</f>
        <v>0.91</v>
      </c>
      <c r="E347" s="25">
        <f t="shared" ref="E347:G347" si="153">SUM(E348)</f>
        <v>0</v>
      </c>
      <c r="F347" s="25">
        <f t="shared" si="153"/>
        <v>0</v>
      </c>
      <c r="G347" s="25">
        <f t="shared" si="153"/>
        <v>0.91</v>
      </c>
      <c r="H347" s="24">
        <f t="shared" si="144"/>
        <v>100</v>
      </c>
    </row>
    <row r="348" spans="1:8" ht="26.25" x14ac:dyDescent="0.25">
      <c r="A348" s="39" t="s">
        <v>68</v>
      </c>
      <c r="B348" s="40" t="s">
        <v>229</v>
      </c>
      <c r="C348" s="41" t="s">
        <v>69</v>
      </c>
      <c r="D348" s="25">
        <v>0.91</v>
      </c>
      <c r="E348" s="26"/>
      <c r="F348" s="26"/>
      <c r="G348" s="27">
        <v>0.91</v>
      </c>
      <c r="H348" s="24">
        <f t="shared" si="144"/>
        <v>100</v>
      </c>
    </row>
    <row r="349" spans="1:8" ht="26.25" x14ac:dyDescent="0.25">
      <c r="A349" s="12" t="s">
        <v>139</v>
      </c>
      <c r="B349" s="13" t="s">
        <v>495</v>
      </c>
      <c r="C349" s="13" t="s">
        <v>6</v>
      </c>
      <c r="D349" s="21">
        <f>SUM(D350)</f>
        <v>7616.69</v>
      </c>
      <c r="E349" s="21">
        <f t="shared" ref="E349:G349" si="154">SUM(E350)</f>
        <v>0</v>
      </c>
      <c r="F349" s="21">
        <f t="shared" si="154"/>
        <v>0</v>
      </c>
      <c r="G349" s="21">
        <f t="shared" si="154"/>
        <v>7596.95</v>
      </c>
      <c r="H349" s="24">
        <f t="shared" si="144"/>
        <v>99.740832303796012</v>
      </c>
    </row>
    <row r="350" spans="1:8" ht="26.25" x14ac:dyDescent="0.25">
      <c r="A350" s="12" t="s">
        <v>501</v>
      </c>
      <c r="B350" s="13" t="s">
        <v>496</v>
      </c>
      <c r="C350" s="13" t="s">
        <v>6</v>
      </c>
      <c r="D350" s="21">
        <f>SUM(D351+D354+D357)</f>
        <v>7616.69</v>
      </c>
      <c r="E350" s="21">
        <f t="shared" ref="E350:G350" si="155">SUM(E351+E354+E357)</f>
        <v>0</v>
      </c>
      <c r="F350" s="21">
        <f t="shared" si="155"/>
        <v>0</v>
      </c>
      <c r="G350" s="21">
        <f t="shared" si="155"/>
        <v>7596.95</v>
      </c>
      <c r="H350" s="24">
        <f t="shared" si="144"/>
        <v>99.740832303796012</v>
      </c>
    </row>
    <row r="351" spans="1:8" ht="39" x14ac:dyDescent="0.25">
      <c r="A351" s="12" t="s">
        <v>103</v>
      </c>
      <c r="B351" s="13" t="s">
        <v>497</v>
      </c>
      <c r="C351" s="13" t="s">
        <v>6</v>
      </c>
      <c r="D351" s="21">
        <f>SUM(D352)</f>
        <v>6798</v>
      </c>
      <c r="E351" s="21">
        <f t="shared" ref="E351:G352" si="156">SUM(E352)</f>
        <v>0</v>
      </c>
      <c r="F351" s="21">
        <f t="shared" si="156"/>
        <v>0</v>
      </c>
      <c r="G351" s="21">
        <f t="shared" si="156"/>
        <v>6778.46</v>
      </c>
      <c r="H351" s="24">
        <f t="shared" si="144"/>
        <v>99.712562518387756</v>
      </c>
    </row>
    <row r="352" spans="1:8" ht="26.25" x14ac:dyDescent="0.25">
      <c r="A352" s="12" t="s">
        <v>502</v>
      </c>
      <c r="B352" s="13" t="s">
        <v>498</v>
      </c>
      <c r="C352" s="13" t="s">
        <v>6</v>
      </c>
      <c r="D352" s="21">
        <f>SUM(D353)</f>
        <v>6798</v>
      </c>
      <c r="E352" s="21">
        <f t="shared" si="156"/>
        <v>0</v>
      </c>
      <c r="F352" s="21">
        <f t="shared" si="156"/>
        <v>0</v>
      </c>
      <c r="G352" s="21">
        <f t="shared" si="156"/>
        <v>6778.46</v>
      </c>
      <c r="H352" s="24">
        <f t="shared" si="144"/>
        <v>99.712562518387756</v>
      </c>
    </row>
    <row r="353" spans="1:8" ht="26.25" x14ac:dyDescent="0.25">
      <c r="A353" s="12" t="s">
        <v>68</v>
      </c>
      <c r="B353" s="13" t="s">
        <v>498</v>
      </c>
      <c r="C353" s="13" t="s">
        <v>69</v>
      </c>
      <c r="D353" s="21">
        <v>6798</v>
      </c>
      <c r="E353" s="26"/>
      <c r="F353" s="26"/>
      <c r="G353" s="27">
        <v>6778.46</v>
      </c>
      <c r="H353" s="24">
        <f t="shared" si="144"/>
        <v>99.712562518387756</v>
      </c>
    </row>
    <row r="354" spans="1:8" ht="26.25" x14ac:dyDescent="0.25">
      <c r="A354" s="12" t="s">
        <v>109</v>
      </c>
      <c r="B354" s="13" t="s">
        <v>499</v>
      </c>
      <c r="C354" s="13" t="s">
        <v>6</v>
      </c>
      <c r="D354" s="21">
        <f>SUM(D355)</f>
        <v>68.69</v>
      </c>
      <c r="E354" s="21">
        <f t="shared" ref="E354:G355" si="157">SUM(E355)</f>
        <v>0</v>
      </c>
      <c r="F354" s="21">
        <f t="shared" si="157"/>
        <v>0</v>
      </c>
      <c r="G354" s="21">
        <f t="shared" si="157"/>
        <v>68.489999999999995</v>
      </c>
      <c r="H354" s="24">
        <f t="shared" si="144"/>
        <v>99.708836803028092</v>
      </c>
    </row>
    <row r="355" spans="1:8" ht="26.25" x14ac:dyDescent="0.25">
      <c r="A355" s="12" t="s">
        <v>503</v>
      </c>
      <c r="B355" s="13" t="s">
        <v>500</v>
      </c>
      <c r="C355" s="13" t="s">
        <v>6</v>
      </c>
      <c r="D355" s="21">
        <f>SUM(D356)</f>
        <v>68.69</v>
      </c>
      <c r="E355" s="21">
        <f t="shared" si="157"/>
        <v>0</v>
      </c>
      <c r="F355" s="21">
        <f t="shared" si="157"/>
        <v>0</v>
      </c>
      <c r="G355" s="21">
        <f t="shared" si="157"/>
        <v>68.489999999999995</v>
      </c>
      <c r="H355" s="24">
        <f t="shared" si="144"/>
        <v>99.708836803028092</v>
      </c>
    </row>
    <row r="356" spans="1:8" ht="26.25" x14ac:dyDescent="0.25">
      <c r="A356" s="12" t="s">
        <v>68</v>
      </c>
      <c r="B356" s="13" t="s">
        <v>500</v>
      </c>
      <c r="C356" s="13" t="s">
        <v>69</v>
      </c>
      <c r="D356" s="21">
        <v>68.69</v>
      </c>
      <c r="E356" s="26"/>
      <c r="F356" s="26"/>
      <c r="G356" s="27">
        <v>68.489999999999995</v>
      </c>
      <c r="H356" s="24">
        <f t="shared" si="144"/>
        <v>99.708836803028092</v>
      </c>
    </row>
    <row r="357" spans="1:8" x14ac:dyDescent="0.25">
      <c r="A357" s="12" t="s">
        <v>107</v>
      </c>
      <c r="B357" s="13" t="s">
        <v>504</v>
      </c>
      <c r="C357" s="13" t="s">
        <v>6</v>
      </c>
      <c r="D357" s="21">
        <f>SUM(D358)</f>
        <v>750</v>
      </c>
      <c r="E357" s="21">
        <f t="shared" ref="E357:G358" si="158">SUM(E358)</f>
        <v>0</v>
      </c>
      <c r="F357" s="21">
        <f t="shared" si="158"/>
        <v>0</v>
      </c>
      <c r="G357" s="21">
        <f t="shared" si="158"/>
        <v>750</v>
      </c>
      <c r="H357" s="24">
        <f t="shared" si="144"/>
        <v>100</v>
      </c>
    </row>
    <row r="358" spans="1:8" x14ac:dyDescent="0.25">
      <c r="A358" s="12" t="s">
        <v>225</v>
      </c>
      <c r="B358" s="13" t="s">
        <v>505</v>
      </c>
      <c r="C358" s="13" t="s">
        <v>6</v>
      </c>
      <c r="D358" s="21">
        <f>SUM(D359)</f>
        <v>750</v>
      </c>
      <c r="E358" s="21">
        <f t="shared" si="158"/>
        <v>0</v>
      </c>
      <c r="F358" s="21">
        <f t="shared" si="158"/>
        <v>0</v>
      </c>
      <c r="G358" s="21">
        <f t="shared" si="158"/>
        <v>750</v>
      </c>
      <c r="H358" s="24">
        <f t="shared" si="144"/>
        <v>100</v>
      </c>
    </row>
    <row r="359" spans="1:8" ht="26.25" x14ac:dyDescent="0.25">
      <c r="A359" s="12" t="s">
        <v>68</v>
      </c>
      <c r="B359" s="13" t="s">
        <v>505</v>
      </c>
      <c r="C359" s="13" t="s">
        <v>69</v>
      </c>
      <c r="D359" s="21">
        <v>750</v>
      </c>
      <c r="E359" s="26"/>
      <c r="F359" s="26"/>
      <c r="G359" s="27">
        <v>750</v>
      </c>
      <c r="H359" s="24">
        <f t="shared" si="144"/>
        <v>100</v>
      </c>
    </row>
    <row r="360" spans="1:8" ht="26.25" x14ac:dyDescent="0.25">
      <c r="A360" s="36" t="s">
        <v>230</v>
      </c>
      <c r="B360" s="37" t="s">
        <v>231</v>
      </c>
      <c r="C360" s="38" t="s">
        <v>6</v>
      </c>
      <c r="D360" s="24">
        <f>SUM(D361+D369+D372)</f>
        <v>4179.01</v>
      </c>
      <c r="E360" s="24">
        <f t="shared" ref="E360:G360" si="159">SUM(E361+E369+E372)</f>
        <v>0</v>
      </c>
      <c r="F360" s="24">
        <f t="shared" si="159"/>
        <v>0</v>
      </c>
      <c r="G360" s="24">
        <f t="shared" si="159"/>
        <v>4136.5599999999995</v>
      </c>
      <c r="H360" s="24">
        <f t="shared" si="144"/>
        <v>98.984209178728918</v>
      </c>
    </row>
    <row r="361" spans="1:8" x14ac:dyDescent="0.25">
      <c r="A361" s="39" t="s">
        <v>232</v>
      </c>
      <c r="B361" s="40" t="s">
        <v>233</v>
      </c>
      <c r="C361" s="41" t="s">
        <v>6</v>
      </c>
      <c r="D361" s="25">
        <f>SUM(D362+D367+D365)</f>
        <v>3922.2</v>
      </c>
      <c r="E361" s="25">
        <f t="shared" ref="E361:G361" si="160">SUM(E362+E367+E365)</f>
        <v>0</v>
      </c>
      <c r="F361" s="25">
        <f t="shared" si="160"/>
        <v>0</v>
      </c>
      <c r="G361" s="25">
        <f t="shared" si="160"/>
        <v>3883.31</v>
      </c>
      <c r="H361" s="24">
        <f t="shared" si="144"/>
        <v>99.008464637193413</v>
      </c>
    </row>
    <row r="362" spans="1:8" ht="26.25" x14ac:dyDescent="0.25">
      <c r="A362" s="39" t="s">
        <v>234</v>
      </c>
      <c r="B362" s="40" t="s">
        <v>235</v>
      </c>
      <c r="C362" s="41" t="s">
        <v>6</v>
      </c>
      <c r="D362" s="25">
        <f>SUM(D363+D364)</f>
        <v>112.60000000000001</v>
      </c>
      <c r="E362" s="25">
        <f t="shared" ref="E362:G362" si="161">SUM(E363+E364)</f>
        <v>0</v>
      </c>
      <c r="F362" s="25">
        <f t="shared" si="161"/>
        <v>0</v>
      </c>
      <c r="G362" s="25">
        <f t="shared" si="161"/>
        <v>109.62</v>
      </c>
      <c r="H362" s="24">
        <f t="shared" si="144"/>
        <v>97.353463587921837</v>
      </c>
    </row>
    <row r="363" spans="1:8" ht="51.75" x14ac:dyDescent="0.25">
      <c r="A363" s="39" t="s">
        <v>15</v>
      </c>
      <c r="B363" s="40" t="s">
        <v>235</v>
      </c>
      <c r="C363" s="41" t="s">
        <v>16</v>
      </c>
      <c r="D363" s="25">
        <v>8.4</v>
      </c>
      <c r="E363" s="26"/>
      <c r="F363" s="26"/>
      <c r="G363" s="27">
        <v>8.4</v>
      </c>
      <c r="H363" s="24">
        <f t="shared" si="144"/>
        <v>100</v>
      </c>
    </row>
    <row r="364" spans="1:8" ht="26.25" x14ac:dyDescent="0.25">
      <c r="A364" s="39" t="s">
        <v>25</v>
      </c>
      <c r="B364" s="40" t="s">
        <v>235</v>
      </c>
      <c r="C364" s="41" t="s">
        <v>26</v>
      </c>
      <c r="D364" s="25">
        <v>104.2</v>
      </c>
      <c r="E364" s="26"/>
      <c r="F364" s="26"/>
      <c r="G364" s="27">
        <v>101.22</v>
      </c>
      <c r="H364" s="24">
        <f t="shared" si="144"/>
        <v>97.140115163147783</v>
      </c>
    </row>
    <row r="365" spans="1:8" x14ac:dyDescent="0.25">
      <c r="A365" s="12" t="s">
        <v>405</v>
      </c>
      <c r="B365" s="13" t="s">
        <v>590</v>
      </c>
      <c r="C365" s="13" t="s">
        <v>6</v>
      </c>
      <c r="D365" s="21">
        <f>SUM(D366)</f>
        <v>1146</v>
      </c>
      <c r="E365" s="21">
        <f t="shared" ref="E365:G365" si="162">SUM(E366)</f>
        <v>0</v>
      </c>
      <c r="F365" s="21">
        <f t="shared" si="162"/>
        <v>0</v>
      </c>
      <c r="G365" s="21">
        <f t="shared" si="162"/>
        <v>1146</v>
      </c>
      <c r="H365" s="24">
        <f t="shared" si="144"/>
        <v>100</v>
      </c>
    </row>
    <row r="366" spans="1:8" ht="51.75" x14ac:dyDescent="0.25">
      <c r="A366" s="12" t="s">
        <v>15</v>
      </c>
      <c r="B366" s="13" t="s">
        <v>590</v>
      </c>
      <c r="C366" s="13" t="s">
        <v>16</v>
      </c>
      <c r="D366" s="21">
        <v>1146</v>
      </c>
      <c r="E366" s="26"/>
      <c r="F366" s="26"/>
      <c r="G366" s="27">
        <v>1146</v>
      </c>
      <c r="H366" s="24">
        <f t="shared" si="144"/>
        <v>100</v>
      </c>
    </row>
    <row r="367" spans="1:8" ht="26.25" x14ac:dyDescent="0.25">
      <c r="A367" s="39" t="s">
        <v>31</v>
      </c>
      <c r="B367" s="40" t="s">
        <v>236</v>
      </c>
      <c r="C367" s="41" t="s">
        <v>6</v>
      </c>
      <c r="D367" s="25">
        <f>SUM(D368)</f>
        <v>2663.6</v>
      </c>
      <c r="E367" s="25">
        <f t="shared" ref="E367:G367" si="163">SUM(E368)</f>
        <v>0</v>
      </c>
      <c r="F367" s="25">
        <f t="shared" si="163"/>
        <v>0</v>
      </c>
      <c r="G367" s="25">
        <f t="shared" si="163"/>
        <v>2627.69</v>
      </c>
      <c r="H367" s="24">
        <f t="shared" si="144"/>
        <v>98.651824598288044</v>
      </c>
    </row>
    <row r="368" spans="1:8" ht="51.75" x14ac:dyDescent="0.25">
      <c r="A368" s="39" t="s">
        <v>15</v>
      </c>
      <c r="B368" s="40" t="s">
        <v>236</v>
      </c>
      <c r="C368" s="41" t="s">
        <v>16</v>
      </c>
      <c r="D368" s="25">
        <v>2663.6</v>
      </c>
      <c r="E368" s="26"/>
      <c r="F368" s="26"/>
      <c r="G368" s="27">
        <v>2627.69</v>
      </c>
      <c r="H368" s="24">
        <f t="shared" si="144"/>
        <v>98.651824598288044</v>
      </c>
    </row>
    <row r="369" spans="1:8" x14ac:dyDescent="0.25">
      <c r="A369" s="39" t="s">
        <v>35</v>
      </c>
      <c r="B369" s="40" t="s">
        <v>237</v>
      </c>
      <c r="C369" s="41" t="s">
        <v>6</v>
      </c>
      <c r="D369" s="25">
        <f>SUM(D370)</f>
        <v>256.81</v>
      </c>
      <c r="E369" s="25">
        <f t="shared" ref="E369:G370" si="164">SUM(E370)</f>
        <v>0</v>
      </c>
      <c r="F369" s="25">
        <f t="shared" si="164"/>
        <v>0</v>
      </c>
      <c r="G369" s="25">
        <f t="shared" si="164"/>
        <v>253.25</v>
      </c>
      <c r="H369" s="24">
        <f t="shared" si="144"/>
        <v>98.613761146372809</v>
      </c>
    </row>
    <row r="370" spans="1:8" ht="26.25" x14ac:dyDescent="0.25">
      <c r="A370" s="39" t="s">
        <v>238</v>
      </c>
      <c r="B370" s="40" t="s">
        <v>239</v>
      </c>
      <c r="C370" s="41" t="s">
        <v>6</v>
      </c>
      <c r="D370" s="25">
        <f>SUM(D371)</f>
        <v>256.81</v>
      </c>
      <c r="E370" s="25">
        <f t="shared" si="164"/>
        <v>0</v>
      </c>
      <c r="F370" s="25">
        <f t="shared" si="164"/>
        <v>0</v>
      </c>
      <c r="G370" s="25">
        <f t="shared" si="164"/>
        <v>253.25</v>
      </c>
      <c r="H370" s="24">
        <f t="shared" si="144"/>
        <v>98.613761146372809</v>
      </c>
    </row>
    <row r="371" spans="1:8" ht="26.25" x14ac:dyDescent="0.25">
      <c r="A371" s="39" t="s">
        <v>25</v>
      </c>
      <c r="B371" s="40" t="s">
        <v>239</v>
      </c>
      <c r="C371" s="41" t="s">
        <v>26</v>
      </c>
      <c r="D371" s="25">
        <v>256.81</v>
      </c>
      <c r="E371" s="26"/>
      <c r="F371" s="26"/>
      <c r="G371" s="27">
        <v>253.25</v>
      </c>
      <c r="H371" s="24">
        <f t="shared" si="144"/>
        <v>98.613761146372809</v>
      </c>
    </row>
    <row r="372" spans="1:8" x14ac:dyDescent="0.25">
      <c r="A372" s="39" t="s">
        <v>240</v>
      </c>
      <c r="B372" s="40" t="s">
        <v>241</v>
      </c>
      <c r="C372" s="41" t="s">
        <v>6</v>
      </c>
      <c r="D372" s="25">
        <f>D373</f>
        <v>0</v>
      </c>
      <c r="E372" s="25">
        <v>0</v>
      </c>
      <c r="F372" s="25">
        <v>0</v>
      </c>
      <c r="G372" s="25">
        <v>0</v>
      </c>
      <c r="H372" s="24">
        <v>0</v>
      </c>
    </row>
    <row r="373" spans="1:8" x14ac:dyDescent="0.25">
      <c r="A373" s="39" t="s">
        <v>242</v>
      </c>
      <c r="B373" s="40" t="s">
        <v>243</v>
      </c>
      <c r="C373" s="41" t="s">
        <v>6</v>
      </c>
      <c r="D373" s="25">
        <f>D374</f>
        <v>0</v>
      </c>
      <c r="E373" s="25">
        <f t="shared" ref="E373:G373" si="165">E374</f>
        <v>0</v>
      </c>
      <c r="F373" s="25">
        <f t="shared" si="165"/>
        <v>0</v>
      </c>
      <c r="G373" s="25">
        <f t="shared" si="165"/>
        <v>0</v>
      </c>
      <c r="H373" s="24">
        <v>0</v>
      </c>
    </row>
    <row r="374" spans="1:8" x14ac:dyDescent="0.25">
      <c r="A374" s="39" t="s">
        <v>29</v>
      </c>
      <c r="B374" s="40" t="s">
        <v>243</v>
      </c>
      <c r="C374" s="41" t="s">
        <v>30</v>
      </c>
      <c r="D374" s="25">
        <v>0</v>
      </c>
      <c r="E374" s="26"/>
      <c r="F374" s="26"/>
      <c r="G374" s="27">
        <v>0</v>
      </c>
      <c r="H374" s="24">
        <v>0</v>
      </c>
    </row>
    <row r="375" spans="1:8" ht="26.25" x14ac:dyDescent="0.25">
      <c r="A375" s="36" t="s">
        <v>244</v>
      </c>
      <c r="B375" s="37" t="s">
        <v>245</v>
      </c>
      <c r="C375" s="38" t="s">
        <v>6</v>
      </c>
      <c r="D375" s="24">
        <f>D376</f>
        <v>42.5</v>
      </c>
      <c r="E375" s="24">
        <f t="shared" ref="E375:G377" si="166">E376</f>
        <v>0</v>
      </c>
      <c r="F375" s="24">
        <f t="shared" si="166"/>
        <v>0</v>
      </c>
      <c r="G375" s="24">
        <f t="shared" si="166"/>
        <v>42.5</v>
      </c>
      <c r="H375" s="24">
        <f t="shared" si="144"/>
        <v>100</v>
      </c>
    </row>
    <row r="376" spans="1:8" x14ac:dyDescent="0.25">
      <c r="A376" s="39" t="s">
        <v>246</v>
      </c>
      <c r="B376" s="40" t="s">
        <v>247</v>
      </c>
      <c r="C376" s="41" t="s">
        <v>6</v>
      </c>
      <c r="D376" s="25">
        <f>D377</f>
        <v>42.5</v>
      </c>
      <c r="E376" s="25">
        <f t="shared" si="166"/>
        <v>0</v>
      </c>
      <c r="F376" s="25">
        <f t="shared" si="166"/>
        <v>0</v>
      </c>
      <c r="G376" s="25">
        <f t="shared" si="166"/>
        <v>42.5</v>
      </c>
      <c r="H376" s="24">
        <f t="shared" si="144"/>
        <v>100</v>
      </c>
    </row>
    <row r="377" spans="1:8" x14ac:dyDescent="0.25">
      <c r="A377" s="39" t="s">
        <v>248</v>
      </c>
      <c r="B377" s="40" t="s">
        <v>249</v>
      </c>
      <c r="C377" s="41" t="s">
        <v>6</v>
      </c>
      <c r="D377" s="25">
        <f>D378</f>
        <v>42.5</v>
      </c>
      <c r="E377" s="25">
        <f t="shared" si="166"/>
        <v>0</v>
      </c>
      <c r="F377" s="25">
        <f t="shared" si="166"/>
        <v>0</v>
      </c>
      <c r="G377" s="25">
        <f t="shared" si="166"/>
        <v>42.5</v>
      </c>
      <c r="H377" s="24">
        <f t="shared" si="144"/>
        <v>100</v>
      </c>
    </row>
    <row r="378" spans="1:8" ht="26.25" x14ac:dyDescent="0.25">
      <c r="A378" s="39" t="s">
        <v>25</v>
      </c>
      <c r="B378" s="40" t="s">
        <v>249</v>
      </c>
      <c r="C378" s="41" t="s">
        <v>26</v>
      </c>
      <c r="D378" s="25">
        <v>42.5</v>
      </c>
      <c r="E378" s="26"/>
      <c r="F378" s="26"/>
      <c r="G378" s="27">
        <v>42.5</v>
      </c>
      <c r="H378" s="24">
        <f t="shared" si="144"/>
        <v>100</v>
      </c>
    </row>
    <row r="379" spans="1:8" ht="26.25" x14ac:dyDescent="0.25">
      <c r="A379" s="36" t="s">
        <v>250</v>
      </c>
      <c r="B379" s="37" t="s">
        <v>251</v>
      </c>
      <c r="C379" s="38" t="s">
        <v>6</v>
      </c>
      <c r="D379" s="24">
        <f>SUM(D380+D393+D400+D407)</f>
        <v>12635.73</v>
      </c>
      <c r="E379" s="24">
        <f t="shared" ref="E379:G379" si="167">SUM(E380+E393+E400+E407)</f>
        <v>0</v>
      </c>
      <c r="F379" s="24">
        <f t="shared" si="167"/>
        <v>254.41</v>
      </c>
      <c r="G379" s="24">
        <f t="shared" si="167"/>
        <v>12627.869999999999</v>
      </c>
      <c r="H379" s="24">
        <f t="shared" si="144"/>
        <v>99.937795441972881</v>
      </c>
    </row>
    <row r="380" spans="1:8" x14ac:dyDescent="0.25">
      <c r="A380" s="39" t="s">
        <v>35</v>
      </c>
      <c r="B380" s="40" t="s">
        <v>252</v>
      </c>
      <c r="C380" s="41" t="s">
        <v>6</v>
      </c>
      <c r="D380" s="25">
        <f>SUM(D383+D385+D387+D389+D381+D391)</f>
        <v>4595.43</v>
      </c>
      <c r="E380" s="25">
        <f t="shared" ref="E380:G380" si="168">SUM(E383+E385+E387+E389+E381+E391)</f>
        <v>0</v>
      </c>
      <c r="F380" s="25">
        <f t="shared" si="168"/>
        <v>0</v>
      </c>
      <c r="G380" s="25">
        <f t="shared" si="168"/>
        <v>4587.58</v>
      </c>
      <c r="H380" s="24">
        <f t="shared" si="144"/>
        <v>99.82917811826097</v>
      </c>
    </row>
    <row r="381" spans="1:8" x14ac:dyDescent="0.25">
      <c r="A381" s="42" t="s">
        <v>85</v>
      </c>
      <c r="B381" s="13" t="s">
        <v>563</v>
      </c>
      <c r="C381" s="13" t="s">
        <v>6</v>
      </c>
      <c r="D381" s="21">
        <f>SUM(D382)</f>
        <v>54</v>
      </c>
      <c r="E381" s="21">
        <f t="shared" ref="E381:G381" si="169">SUM(E382)</f>
        <v>0</v>
      </c>
      <c r="F381" s="21">
        <f t="shared" si="169"/>
        <v>0</v>
      </c>
      <c r="G381" s="21">
        <f t="shared" si="169"/>
        <v>54</v>
      </c>
      <c r="H381" s="24">
        <f t="shared" si="144"/>
        <v>100</v>
      </c>
    </row>
    <row r="382" spans="1:8" ht="26.25" x14ac:dyDescent="0.25">
      <c r="A382" s="12" t="s">
        <v>25</v>
      </c>
      <c r="B382" s="13" t="s">
        <v>563</v>
      </c>
      <c r="C382" s="13" t="s">
        <v>26</v>
      </c>
      <c r="D382" s="21">
        <v>54</v>
      </c>
      <c r="E382" s="26"/>
      <c r="F382" s="26"/>
      <c r="G382" s="27">
        <v>54</v>
      </c>
      <c r="H382" s="24">
        <f t="shared" si="144"/>
        <v>100</v>
      </c>
    </row>
    <row r="383" spans="1:8" ht="26.25" x14ac:dyDescent="0.25">
      <c r="A383" s="39" t="s">
        <v>253</v>
      </c>
      <c r="B383" s="40" t="s">
        <v>254</v>
      </c>
      <c r="C383" s="41" t="s">
        <v>6</v>
      </c>
      <c r="D383" s="25">
        <f>D384</f>
        <v>2990</v>
      </c>
      <c r="E383" s="25">
        <f t="shared" ref="E383:G383" si="170">E384</f>
        <v>0</v>
      </c>
      <c r="F383" s="25">
        <f t="shared" si="170"/>
        <v>0</v>
      </c>
      <c r="G383" s="25">
        <f t="shared" si="170"/>
        <v>2990</v>
      </c>
      <c r="H383" s="24">
        <f t="shared" si="144"/>
        <v>100</v>
      </c>
    </row>
    <row r="384" spans="1:8" ht="26.25" x14ac:dyDescent="0.25">
      <c r="A384" s="39" t="s">
        <v>25</v>
      </c>
      <c r="B384" s="40" t="s">
        <v>254</v>
      </c>
      <c r="C384" s="41" t="s">
        <v>26</v>
      </c>
      <c r="D384" s="25">
        <v>2990</v>
      </c>
      <c r="E384" s="26"/>
      <c r="F384" s="26"/>
      <c r="G384" s="27">
        <v>2990</v>
      </c>
      <c r="H384" s="24">
        <f t="shared" si="144"/>
        <v>100</v>
      </c>
    </row>
    <row r="385" spans="1:8" x14ac:dyDescent="0.25">
      <c r="A385" s="39" t="s">
        <v>255</v>
      </c>
      <c r="B385" s="40" t="s">
        <v>256</v>
      </c>
      <c r="C385" s="41" t="s">
        <v>6</v>
      </c>
      <c r="D385" s="25">
        <f>D386</f>
        <v>1546.85</v>
      </c>
      <c r="E385" s="25">
        <f t="shared" ref="E385:G385" si="171">E386</f>
        <v>0</v>
      </c>
      <c r="F385" s="25">
        <f t="shared" si="171"/>
        <v>0</v>
      </c>
      <c r="G385" s="25">
        <f t="shared" si="171"/>
        <v>1539</v>
      </c>
      <c r="H385" s="24">
        <f t="shared" si="144"/>
        <v>99.49251705078062</v>
      </c>
    </row>
    <row r="386" spans="1:8" ht="26.25" x14ac:dyDescent="0.25">
      <c r="A386" s="39" t="s">
        <v>25</v>
      </c>
      <c r="B386" s="40" t="s">
        <v>256</v>
      </c>
      <c r="C386" s="41" t="s">
        <v>26</v>
      </c>
      <c r="D386" s="25">
        <v>1546.85</v>
      </c>
      <c r="E386" s="26"/>
      <c r="F386" s="26"/>
      <c r="G386" s="27">
        <v>1539</v>
      </c>
      <c r="H386" s="24">
        <f t="shared" si="144"/>
        <v>99.49251705078062</v>
      </c>
    </row>
    <row r="387" spans="1:8" x14ac:dyDescent="0.25">
      <c r="A387" s="39" t="s">
        <v>257</v>
      </c>
      <c r="B387" s="40" t="s">
        <v>258</v>
      </c>
      <c r="C387" s="41" t="s">
        <v>6</v>
      </c>
      <c r="D387" s="25">
        <v>0</v>
      </c>
      <c r="E387" s="25">
        <v>0</v>
      </c>
      <c r="F387" s="25">
        <v>0</v>
      </c>
      <c r="G387" s="25">
        <v>0</v>
      </c>
      <c r="H387" s="24">
        <v>0</v>
      </c>
    </row>
    <row r="388" spans="1:8" ht="26.25" x14ac:dyDescent="0.25">
      <c r="A388" s="39" t="s">
        <v>25</v>
      </c>
      <c r="B388" s="40" t="s">
        <v>258</v>
      </c>
      <c r="C388" s="41" t="s">
        <v>26</v>
      </c>
      <c r="D388" s="25">
        <v>0</v>
      </c>
      <c r="E388" s="26"/>
      <c r="F388" s="26"/>
      <c r="G388" s="27">
        <v>0</v>
      </c>
      <c r="H388" s="24">
        <v>0</v>
      </c>
    </row>
    <row r="389" spans="1:8" ht="26.25" x14ac:dyDescent="0.25">
      <c r="A389" s="12" t="s">
        <v>538</v>
      </c>
      <c r="B389" s="40" t="s">
        <v>539</v>
      </c>
      <c r="C389" s="41" t="s">
        <v>6</v>
      </c>
      <c r="D389" s="25">
        <f>SUM(D390)</f>
        <v>0</v>
      </c>
      <c r="E389" s="25">
        <f t="shared" ref="E389:G389" si="172">SUM(E390)</f>
        <v>0</v>
      </c>
      <c r="F389" s="25">
        <f t="shared" si="172"/>
        <v>0</v>
      </c>
      <c r="G389" s="25">
        <f t="shared" si="172"/>
        <v>0</v>
      </c>
      <c r="H389" s="24">
        <v>0</v>
      </c>
    </row>
    <row r="390" spans="1:8" x14ac:dyDescent="0.25">
      <c r="A390" s="39" t="s">
        <v>263</v>
      </c>
      <c r="B390" s="40" t="s">
        <v>539</v>
      </c>
      <c r="C390" s="41" t="s">
        <v>264</v>
      </c>
      <c r="D390" s="25">
        <v>0</v>
      </c>
      <c r="E390" s="26"/>
      <c r="F390" s="26"/>
      <c r="G390" s="27"/>
      <c r="H390" s="24">
        <v>0</v>
      </c>
    </row>
    <row r="391" spans="1:8" ht="26.25" x14ac:dyDescent="0.25">
      <c r="A391" s="19" t="s">
        <v>594</v>
      </c>
      <c r="B391" s="18" t="s">
        <v>593</v>
      </c>
      <c r="C391" s="18" t="s">
        <v>6</v>
      </c>
      <c r="D391" s="22">
        <f>SUM(D392)</f>
        <v>4.58</v>
      </c>
      <c r="E391" s="22">
        <f t="shared" ref="E391:G391" si="173">SUM(E392)</f>
        <v>0</v>
      </c>
      <c r="F391" s="22">
        <f t="shared" si="173"/>
        <v>0</v>
      </c>
      <c r="G391" s="22">
        <f t="shared" si="173"/>
        <v>4.58</v>
      </c>
      <c r="H391" s="24">
        <f t="shared" si="144"/>
        <v>100</v>
      </c>
    </row>
    <row r="392" spans="1:8" ht="26.25" x14ac:dyDescent="0.25">
      <c r="A392" s="19" t="s">
        <v>25</v>
      </c>
      <c r="B392" s="18" t="s">
        <v>593</v>
      </c>
      <c r="C392" s="18" t="s">
        <v>26</v>
      </c>
      <c r="D392" s="22">
        <v>4.58</v>
      </c>
      <c r="E392" s="26"/>
      <c r="F392" s="26"/>
      <c r="G392" s="27">
        <v>4.58</v>
      </c>
      <c r="H392" s="24">
        <f t="shared" si="144"/>
        <v>100</v>
      </c>
    </row>
    <row r="393" spans="1:8" x14ac:dyDescent="0.25">
      <c r="A393" s="39" t="s">
        <v>259</v>
      </c>
      <c r="B393" s="40" t="s">
        <v>260</v>
      </c>
      <c r="C393" s="41" t="s">
        <v>6</v>
      </c>
      <c r="D393" s="25">
        <f>SUM(D394+D396+D398)</f>
        <v>6460.95</v>
      </c>
      <c r="E393" s="25">
        <f t="shared" ref="E393:G393" si="174">SUM(E394+E396+E398)</f>
        <v>0</v>
      </c>
      <c r="F393" s="25">
        <f t="shared" si="174"/>
        <v>0</v>
      </c>
      <c r="G393" s="25">
        <f t="shared" si="174"/>
        <v>6460.95</v>
      </c>
      <c r="H393" s="24">
        <f t="shared" si="144"/>
        <v>100</v>
      </c>
    </row>
    <row r="394" spans="1:8" ht="39" x14ac:dyDescent="0.25">
      <c r="A394" s="39" t="s">
        <v>261</v>
      </c>
      <c r="B394" s="40" t="s">
        <v>262</v>
      </c>
      <c r="C394" s="41" t="s">
        <v>6</v>
      </c>
      <c r="D394" s="25">
        <f>SUM(D395)</f>
        <v>500</v>
      </c>
      <c r="E394" s="25">
        <f t="shared" ref="E394:F394" si="175">SUM(E395)</f>
        <v>0</v>
      </c>
      <c r="F394" s="25">
        <f t="shared" si="175"/>
        <v>0</v>
      </c>
      <c r="G394" s="25">
        <v>500</v>
      </c>
      <c r="H394" s="24">
        <f t="shared" si="144"/>
        <v>100</v>
      </c>
    </row>
    <row r="395" spans="1:8" x14ac:dyDescent="0.25">
      <c r="A395" s="39" t="s">
        <v>263</v>
      </c>
      <c r="B395" s="40" t="s">
        <v>262</v>
      </c>
      <c r="C395" s="41" t="s">
        <v>264</v>
      </c>
      <c r="D395" s="25">
        <v>500</v>
      </c>
      <c r="E395" s="26"/>
      <c r="F395" s="26"/>
      <c r="G395" s="27"/>
      <c r="H395" s="24">
        <f t="shared" ref="H395:H458" si="176">G395/D395*100</f>
        <v>0</v>
      </c>
    </row>
    <row r="396" spans="1:8" ht="39" x14ac:dyDescent="0.25">
      <c r="A396" s="39" t="s">
        <v>545</v>
      </c>
      <c r="B396" s="40" t="s">
        <v>546</v>
      </c>
      <c r="C396" s="41" t="s">
        <v>6</v>
      </c>
      <c r="D396" s="25">
        <f>SUM(D397)</f>
        <v>5000</v>
      </c>
      <c r="E396" s="25">
        <f t="shared" ref="E396:F396" si="177">SUM(E397)</f>
        <v>0</v>
      </c>
      <c r="F396" s="25">
        <f t="shared" si="177"/>
        <v>0</v>
      </c>
      <c r="G396" s="25">
        <f>SUM(G397)</f>
        <v>5000</v>
      </c>
      <c r="H396" s="24">
        <f t="shared" si="176"/>
        <v>100</v>
      </c>
    </row>
    <row r="397" spans="1:8" x14ac:dyDescent="0.25">
      <c r="A397" s="39" t="s">
        <v>263</v>
      </c>
      <c r="B397" s="40" t="s">
        <v>546</v>
      </c>
      <c r="C397" s="41" t="s">
        <v>264</v>
      </c>
      <c r="D397" s="25">
        <v>5000</v>
      </c>
      <c r="E397" s="26"/>
      <c r="F397" s="26"/>
      <c r="G397" s="27">
        <v>5000</v>
      </c>
      <c r="H397" s="24">
        <f t="shared" si="176"/>
        <v>100</v>
      </c>
    </row>
    <row r="398" spans="1:8" ht="26.25" x14ac:dyDescent="0.25">
      <c r="A398" s="12" t="s">
        <v>592</v>
      </c>
      <c r="B398" s="40" t="s">
        <v>547</v>
      </c>
      <c r="C398" s="41" t="s">
        <v>6</v>
      </c>
      <c r="D398" s="25">
        <f>SUM(D399)</f>
        <v>960.95</v>
      </c>
      <c r="E398" s="25">
        <f t="shared" ref="E398:G398" si="178">SUM(E399)</f>
        <v>0</v>
      </c>
      <c r="F398" s="25">
        <f t="shared" si="178"/>
        <v>0</v>
      </c>
      <c r="G398" s="25">
        <f t="shared" si="178"/>
        <v>960.95</v>
      </c>
      <c r="H398" s="24">
        <f t="shared" si="176"/>
        <v>100</v>
      </c>
    </row>
    <row r="399" spans="1:8" x14ac:dyDescent="0.25">
      <c r="A399" s="39" t="s">
        <v>263</v>
      </c>
      <c r="B399" s="40" t="s">
        <v>547</v>
      </c>
      <c r="C399" s="41" t="s">
        <v>264</v>
      </c>
      <c r="D399" s="25">
        <v>960.95</v>
      </c>
      <c r="E399" s="26"/>
      <c r="F399" s="26"/>
      <c r="G399" s="27">
        <v>960.95</v>
      </c>
      <c r="H399" s="24">
        <f t="shared" si="176"/>
        <v>100</v>
      </c>
    </row>
    <row r="400" spans="1:8" x14ac:dyDescent="0.25">
      <c r="A400" s="39" t="s">
        <v>101</v>
      </c>
      <c r="B400" s="40" t="s">
        <v>265</v>
      </c>
      <c r="C400" s="41" t="s">
        <v>6</v>
      </c>
      <c r="D400" s="25">
        <f>SUM(D401+D404)</f>
        <v>527.14</v>
      </c>
      <c r="E400" s="25">
        <f t="shared" ref="E400:G400" si="179">SUM(E401+E404)</f>
        <v>0</v>
      </c>
      <c r="F400" s="25">
        <f t="shared" si="179"/>
        <v>254.41</v>
      </c>
      <c r="G400" s="25">
        <f t="shared" si="179"/>
        <v>527.13</v>
      </c>
      <c r="H400" s="24">
        <f t="shared" si="176"/>
        <v>99.998102970747809</v>
      </c>
    </row>
    <row r="401" spans="1:8" ht="39" x14ac:dyDescent="0.25">
      <c r="A401" s="12" t="s">
        <v>103</v>
      </c>
      <c r="B401" s="13" t="s">
        <v>533</v>
      </c>
      <c r="C401" s="13" t="s">
        <v>6</v>
      </c>
      <c r="D401" s="21">
        <f>SUM(D402)</f>
        <v>243.22</v>
      </c>
      <c r="E401" s="21">
        <f t="shared" ref="E401:G402" si="180">SUM(E402)</f>
        <v>0</v>
      </c>
      <c r="F401" s="21">
        <f t="shared" si="180"/>
        <v>254.41</v>
      </c>
      <c r="G401" s="21">
        <f t="shared" si="180"/>
        <v>243.21</v>
      </c>
      <c r="H401" s="24">
        <f t="shared" si="176"/>
        <v>99.995888496011844</v>
      </c>
    </row>
    <row r="402" spans="1:8" x14ac:dyDescent="0.25">
      <c r="A402" s="12" t="s">
        <v>535</v>
      </c>
      <c r="B402" s="13" t="s">
        <v>534</v>
      </c>
      <c r="C402" s="13" t="s">
        <v>6</v>
      </c>
      <c r="D402" s="21">
        <f>SUM(D403)</f>
        <v>243.22</v>
      </c>
      <c r="E402" s="21">
        <f t="shared" si="180"/>
        <v>0</v>
      </c>
      <c r="F402" s="21">
        <f t="shared" si="180"/>
        <v>254.41</v>
      </c>
      <c r="G402" s="21">
        <f t="shared" si="180"/>
        <v>243.21</v>
      </c>
      <c r="H402" s="24">
        <f t="shared" si="176"/>
        <v>99.995888496011844</v>
      </c>
    </row>
    <row r="403" spans="1:8" ht="26.25" x14ac:dyDescent="0.25">
      <c r="A403" s="12" t="s">
        <v>25</v>
      </c>
      <c r="B403" s="13" t="s">
        <v>534</v>
      </c>
      <c r="C403" s="13" t="s">
        <v>26</v>
      </c>
      <c r="D403" s="21">
        <v>243.22</v>
      </c>
      <c r="E403" s="26"/>
      <c r="F403" s="26">
        <v>254.41</v>
      </c>
      <c r="G403" s="27">
        <v>243.21</v>
      </c>
      <c r="H403" s="24">
        <f t="shared" si="176"/>
        <v>99.995888496011844</v>
      </c>
    </row>
    <row r="404" spans="1:8" ht="26.25" x14ac:dyDescent="0.25">
      <c r="A404" s="39" t="s">
        <v>109</v>
      </c>
      <c r="B404" s="40" t="s">
        <v>266</v>
      </c>
      <c r="C404" s="41" t="s">
        <v>6</v>
      </c>
      <c r="D404" s="25">
        <f>SUM(D405)</f>
        <v>283.92</v>
      </c>
      <c r="E404" s="25">
        <f t="shared" ref="E404:G405" si="181">SUM(E405)</f>
        <v>0</v>
      </c>
      <c r="F404" s="25">
        <f t="shared" si="181"/>
        <v>0</v>
      </c>
      <c r="G404" s="25">
        <f>SUM(G405)</f>
        <v>283.92</v>
      </c>
      <c r="H404" s="24">
        <f t="shared" si="176"/>
        <v>100</v>
      </c>
    </row>
    <row r="405" spans="1:8" x14ac:dyDescent="0.25">
      <c r="A405" s="39" t="s">
        <v>267</v>
      </c>
      <c r="B405" s="40" t="s">
        <v>268</v>
      </c>
      <c r="C405" s="41" t="s">
        <v>6</v>
      </c>
      <c r="D405" s="25">
        <f>SUM(D406)</f>
        <v>283.92</v>
      </c>
      <c r="E405" s="25">
        <f t="shared" si="181"/>
        <v>0</v>
      </c>
      <c r="F405" s="25">
        <f t="shared" si="181"/>
        <v>0</v>
      </c>
      <c r="G405" s="25">
        <f t="shared" si="181"/>
        <v>283.92</v>
      </c>
      <c r="H405" s="24">
        <f t="shared" si="176"/>
        <v>100</v>
      </c>
    </row>
    <row r="406" spans="1:8" ht="26.25" x14ac:dyDescent="0.25">
      <c r="A406" s="39" t="s">
        <v>25</v>
      </c>
      <c r="B406" s="40" t="s">
        <v>268</v>
      </c>
      <c r="C406" s="41" t="s">
        <v>26</v>
      </c>
      <c r="D406" s="25">
        <v>283.92</v>
      </c>
      <c r="E406" s="26"/>
      <c r="F406" s="26"/>
      <c r="G406" s="27">
        <v>283.92</v>
      </c>
      <c r="H406" s="24">
        <f t="shared" si="176"/>
        <v>100</v>
      </c>
    </row>
    <row r="407" spans="1:8" ht="26.25" x14ac:dyDescent="0.25">
      <c r="A407" s="39" t="s">
        <v>139</v>
      </c>
      <c r="B407" s="40" t="s">
        <v>269</v>
      </c>
      <c r="C407" s="41" t="s">
        <v>6</v>
      </c>
      <c r="D407" s="25">
        <f>SUM(D408)</f>
        <v>1052.21</v>
      </c>
      <c r="E407" s="25">
        <f t="shared" ref="E407:F407" si="182">SUM(E408)</f>
        <v>0</v>
      </c>
      <c r="F407" s="25">
        <f t="shared" si="182"/>
        <v>0</v>
      </c>
      <c r="G407" s="25">
        <f>SUM(G408)</f>
        <v>1052.21</v>
      </c>
      <c r="H407" s="24">
        <f t="shared" si="176"/>
        <v>100</v>
      </c>
    </row>
    <row r="408" spans="1:8" ht="26.25" x14ac:dyDescent="0.25">
      <c r="A408" s="39" t="s">
        <v>141</v>
      </c>
      <c r="B408" s="40" t="s">
        <v>270</v>
      </c>
      <c r="C408" s="41" t="s">
        <v>6</v>
      </c>
      <c r="D408" s="25">
        <f>SUM(D409+D411)</f>
        <v>1052.21</v>
      </c>
      <c r="E408" s="25">
        <f t="shared" ref="E408:G408" si="183">SUM(E409+E411)</f>
        <v>0</v>
      </c>
      <c r="F408" s="25">
        <f t="shared" si="183"/>
        <v>0</v>
      </c>
      <c r="G408" s="25">
        <f t="shared" si="183"/>
        <v>1052.21</v>
      </c>
      <c r="H408" s="24">
        <f t="shared" si="176"/>
        <v>100</v>
      </c>
    </row>
    <row r="409" spans="1:8" ht="26.25" x14ac:dyDescent="0.25">
      <c r="A409" s="39" t="s">
        <v>143</v>
      </c>
      <c r="B409" s="40" t="s">
        <v>271</v>
      </c>
      <c r="C409" s="41" t="s">
        <v>6</v>
      </c>
      <c r="D409" s="25">
        <f>D410</f>
        <v>999.59</v>
      </c>
      <c r="E409" s="25">
        <f t="shared" ref="E409:G409" si="184">E410</f>
        <v>0</v>
      </c>
      <c r="F409" s="25">
        <f t="shared" si="184"/>
        <v>0</v>
      </c>
      <c r="G409" s="25">
        <f t="shared" si="184"/>
        <v>999.59</v>
      </c>
      <c r="H409" s="24">
        <f t="shared" si="176"/>
        <v>100</v>
      </c>
    </row>
    <row r="410" spans="1:8" ht="26.25" x14ac:dyDescent="0.25">
      <c r="A410" s="39" t="s">
        <v>25</v>
      </c>
      <c r="B410" s="40" t="s">
        <v>271</v>
      </c>
      <c r="C410" s="41" t="s">
        <v>26</v>
      </c>
      <c r="D410" s="25">
        <v>999.59</v>
      </c>
      <c r="E410" s="26"/>
      <c r="F410" s="26"/>
      <c r="G410" s="27">
        <v>999.59</v>
      </c>
      <c r="H410" s="24">
        <f t="shared" si="176"/>
        <v>100</v>
      </c>
    </row>
    <row r="411" spans="1:8" ht="26.25" x14ac:dyDescent="0.25">
      <c r="A411" s="39" t="s">
        <v>272</v>
      </c>
      <c r="B411" s="40" t="s">
        <v>273</v>
      </c>
      <c r="C411" s="41" t="s">
        <v>6</v>
      </c>
      <c r="D411" s="25">
        <f>D412</f>
        <v>52.62</v>
      </c>
      <c r="E411" s="25">
        <f t="shared" ref="E411:G411" si="185">E412</f>
        <v>0</v>
      </c>
      <c r="F411" s="25">
        <f t="shared" si="185"/>
        <v>0</v>
      </c>
      <c r="G411" s="25">
        <f t="shared" si="185"/>
        <v>52.62</v>
      </c>
      <c r="H411" s="24">
        <f t="shared" si="176"/>
        <v>100</v>
      </c>
    </row>
    <row r="412" spans="1:8" ht="26.25" x14ac:dyDescent="0.25">
      <c r="A412" s="39" t="s">
        <v>25</v>
      </c>
      <c r="B412" s="40" t="s">
        <v>273</v>
      </c>
      <c r="C412" s="41" t="s">
        <v>26</v>
      </c>
      <c r="D412" s="25">
        <v>52.62</v>
      </c>
      <c r="E412" s="26"/>
      <c r="F412" s="26"/>
      <c r="G412" s="27">
        <v>52.62</v>
      </c>
      <c r="H412" s="24">
        <f t="shared" si="176"/>
        <v>100</v>
      </c>
    </row>
    <row r="413" spans="1:8" ht="26.25" x14ac:dyDescent="0.25">
      <c r="A413" s="36" t="s">
        <v>274</v>
      </c>
      <c r="B413" s="37" t="s">
        <v>275</v>
      </c>
      <c r="C413" s="38" t="s">
        <v>6</v>
      </c>
      <c r="D413" s="24">
        <f>SUM(D414+D417+D421+D423+D444+D419)</f>
        <v>49584.959999999999</v>
      </c>
      <c r="E413" s="24">
        <f t="shared" ref="E413:F413" si="186">SUM(E414+E417+E421+E423+E444+E419)</f>
        <v>0</v>
      </c>
      <c r="F413" s="24">
        <f t="shared" si="186"/>
        <v>2672.81</v>
      </c>
      <c r="G413" s="24">
        <f>SUM(G414+G417+G421+G423+G444+G419)</f>
        <v>49369.170000000006</v>
      </c>
      <c r="H413" s="24">
        <f t="shared" si="176"/>
        <v>99.564807554548807</v>
      </c>
    </row>
    <row r="414" spans="1:8" x14ac:dyDescent="0.25">
      <c r="A414" s="39" t="s">
        <v>35</v>
      </c>
      <c r="B414" s="40" t="s">
        <v>276</v>
      </c>
      <c r="C414" s="41" t="s">
        <v>6</v>
      </c>
      <c r="D414" s="25">
        <f>SUM(D415)</f>
        <v>2262</v>
      </c>
      <c r="E414" s="25">
        <f t="shared" ref="E414:G415" si="187">SUM(E415)</f>
        <v>0</v>
      </c>
      <c r="F414" s="25">
        <f t="shared" si="187"/>
        <v>307</v>
      </c>
      <c r="G414" s="25">
        <f t="shared" si="187"/>
        <v>2060.59</v>
      </c>
      <c r="H414" s="24">
        <f t="shared" si="176"/>
        <v>91.095932802829367</v>
      </c>
    </row>
    <row r="415" spans="1:8" x14ac:dyDescent="0.25">
      <c r="A415" s="39" t="s">
        <v>277</v>
      </c>
      <c r="B415" s="40" t="s">
        <v>278</v>
      </c>
      <c r="C415" s="41" t="s">
        <v>6</v>
      </c>
      <c r="D415" s="25">
        <f>SUM(D416)</f>
        <v>2262</v>
      </c>
      <c r="E415" s="25">
        <f t="shared" si="187"/>
        <v>0</v>
      </c>
      <c r="F415" s="25">
        <f t="shared" si="187"/>
        <v>307</v>
      </c>
      <c r="G415" s="25">
        <f t="shared" si="187"/>
        <v>2060.59</v>
      </c>
      <c r="H415" s="24">
        <f t="shared" si="176"/>
        <v>91.095932802829367</v>
      </c>
    </row>
    <row r="416" spans="1:8" ht="26.25" x14ac:dyDescent="0.25">
      <c r="A416" s="39" t="s">
        <v>25</v>
      </c>
      <c r="B416" s="40" t="s">
        <v>278</v>
      </c>
      <c r="C416" s="41" t="s">
        <v>26</v>
      </c>
      <c r="D416" s="25">
        <v>2262</v>
      </c>
      <c r="E416" s="26"/>
      <c r="F416" s="26">
        <v>307</v>
      </c>
      <c r="G416" s="27">
        <v>2060.59</v>
      </c>
      <c r="H416" s="24">
        <f t="shared" si="176"/>
        <v>91.095932802829367</v>
      </c>
    </row>
    <row r="417" spans="1:8" ht="26.25" x14ac:dyDescent="0.25">
      <c r="A417" s="39" t="s">
        <v>279</v>
      </c>
      <c r="B417" s="40" t="s">
        <v>280</v>
      </c>
      <c r="C417" s="41" t="s">
        <v>6</v>
      </c>
      <c r="D417" s="25">
        <f>SUM(D418)</f>
        <v>7019.92</v>
      </c>
      <c r="E417" s="25">
        <f t="shared" ref="E417:G417" si="188">SUM(E418)</f>
        <v>0</v>
      </c>
      <c r="F417" s="25">
        <f t="shared" si="188"/>
        <v>673.69</v>
      </c>
      <c r="G417" s="25">
        <f t="shared" si="188"/>
        <v>7010.45</v>
      </c>
      <c r="H417" s="24">
        <f t="shared" si="176"/>
        <v>99.865098177757005</v>
      </c>
    </row>
    <row r="418" spans="1:8" ht="26.25" x14ac:dyDescent="0.25">
      <c r="A418" s="39" t="s">
        <v>25</v>
      </c>
      <c r="B418" s="40" t="s">
        <v>280</v>
      </c>
      <c r="C418" s="41" t="s">
        <v>26</v>
      </c>
      <c r="D418" s="25">
        <v>7019.92</v>
      </c>
      <c r="E418" s="26"/>
      <c r="F418" s="26">
        <v>673.69</v>
      </c>
      <c r="G418" s="27">
        <v>7010.45</v>
      </c>
      <c r="H418" s="24">
        <f t="shared" si="176"/>
        <v>99.865098177757005</v>
      </c>
    </row>
    <row r="419" spans="1:8" ht="51.75" x14ac:dyDescent="0.25">
      <c r="A419" s="12" t="s">
        <v>582</v>
      </c>
      <c r="B419" s="40" t="s">
        <v>581</v>
      </c>
      <c r="C419" s="41" t="s">
        <v>6</v>
      </c>
      <c r="D419" s="21">
        <f>D420</f>
        <v>163.12</v>
      </c>
      <c r="E419" s="21">
        <f t="shared" ref="E419:G419" si="189">E420</f>
        <v>0</v>
      </c>
      <c r="F419" s="21">
        <f t="shared" si="189"/>
        <v>0</v>
      </c>
      <c r="G419" s="21">
        <f t="shared" si="189"/>
        <v>163.12</v>
      </c>
      <c r="H419" s="24">
        <f t="shared" si="176"/>
        <v>100</v>
      </c>
    </row>
    <row r="420" spans="1:8" ht="26.25" x14ac:dyDescent="0.25">
      <c r="A420" s="12" t="s">
        <v>25</v>
      </c>
      <c r="B420" s="40" t="s">
        <v>581</v>
      </c>
      <c r="C420" s="41" t="s">
        <v>26</v>
      </c>
      <c r="D420" s="21">
        <v>163.12</v>
      </c>
      <c r="E420" s="26"/>
      <c r="F420" s="26"/>
      <c r="G420" s="27">
        <v>163.12</v>
      </c>
      <c r="H420" s="24">
        <f t="shared" si="176"/>
        <v>100</v>
      </c>
    </row>
    <row r="421" spans="1:8" ht="26.25" x14ac:dyDescent="0.25">
      <c r="A421" s="39" t="s">
        <v>281</v>
      </c>
      <c r="B421" s="40" t="s">
        <v>282</v>
      </c>
      <c r="C421" s="41" t="s">
        <v>6</v>
      </c>
      <c r="D421" s="25">
        <f>SUM(D422)</f>
        <v>1800</v>
      </c>
      <c r="E421" s="25">
        <f t="shared" ref="E421:G421" si="190">SUM(E422)</f>
        <v>0</v>
      </c>
      <c r="F421" s="25">
        <f t="shared" si="190"/>
        <v>0</v>
      </c>
      <c r="G421" s="25">
        <f t="shared" si="190"/>
        <v>1795.09</v>
      </c>
      <c r="H421" s="24">
        <f t="shared" si="176"/>
        <v>99.727222222222224</v>
      </c>
    </row>
    <row r="422" spans="1:8" x14ac:dyDescent="0.25">
      <c r="A422" s="39" t="s">
        <v>263</v>
      </c>
      <c r="B422" s="40" t="s">
        <v>282</v>
      </c>
      <c r="C422" s="41" t="s">
        <v>264</v>
      </c>
      <c r="D422" s="25">
        <v>1800</v>
      </c>
      <c r="E422" s="26"/>
      <c r="F422" s="26"/>
      <c r="G422" s="27">
        <v>1795.09</v>
      </c>
      <c r="H422" s="24">
        <f t="shared" si="176"/>
        <v>99.727222222222224</v>
      </c>
    </row>
    <row r="423" spans="1:8" x14ac:dyDescent="0.25">
      <c r="A423" s="39" t="s">
        <v>101</v>
      </c>
      <c r="B423" s="40" t="s">
        <v>283</v>
      </c>
      <c r="C423" s="41" t="s">
        <v>6</v>
      </c>
      <c r="D423" s="25">
        <f>SUM(D429+D436+D438+D424)</f>
        <v>38339.919999999998</v>
      </c>
      <c r="E423" s="25">
        <f t="shared" ref="E423:G423" si="191">SUM(E429+E436+E438+E424)</f>
        <v>0</v>
      </c>
      <c r="F423" s="25">
        <f t="shared" si="191"/>
        <v>1692.12</v>
      </c>
      <c r="G423" s="25">
        <f t="shared" si="191"/>
        <v>38339.919999999998</v>
      </c>
      <c r="H423" s="24">
        <f t="shared" si="176"/>
        <v>100</v>
      </c>
    </row>
    <row r="424" spans="1:8" ht="39" x14ac:dyDescent="0.25">
      <c r="A424" s="12" t="s">
        <v>103</v>
      </c>
      <c r="B424" s="13" t="s">
        <v>528</v>
      </c>
      <c r="C424" s="13" t="s">
        <v>6</v>
      </c>
      <c r="D424" s="21">
        <f>SUM(D425+D427)</f>
        <v>2408.2399999999998</v>
      </c>
      <c r="E424" s="21">
        <f t="shared" ref="E424:G424" si="192">SUM(E425+E427)</f>
        <v>0</v>
      </c>
      <c r="F424" s="21">
        <f t="shared" si="192"/>
        <v>2659.31</v>
      </c>
      <c r="G424" s="21">
        <f t="shared" si="192"/>
        <v>2408.2399999999998</v>
      </c>
      <c r="H424" s="24">
        <f t="shared" si="176"/>
        <v>100</v>
      </c>
    </row>
    <row r="425" spans="1:8" ht="51.75" x14ac:dyDescent="0.25">
      <c r="A425" s="12" t="s">
        <v>531</v>
      </c>
      <c r="B425" s="13" t="s">
        <v>529</v>
      </c>
      <c r="C425" s="13" t="s">
        <v>6</v>
      </c>
      <c r="D425" s="21">
        <f>SUM(D426)</f>
        <v>1288.54</v>
      </c>
      <c r="E425" s="21">
        <f t="shared" ref="E425:G425" si="193">SUM(E426)</f>
        <v>0</v>
      </c>
      <c r="F425" s="21">
        <f t="shared" si="193"/>
        <v>1533.98</v>
      </c>
      <c r="G425" s="21">
        <f t="shared" si="193"/>
        <v>1288.54</v>
      </c>
      <c r="H425" s="24">
        <f t="shared" si="176"/>
        <v>100</v>
      </c>
    </row>
    <row r="426" spans="1:8" ht="26.25" x14ac:dyDescent="0.25">
      <c r="A426" s="12" t="s">
        <v>25</v>
      </c>
      <c r="B426" s="13" t="s">
        <v>529</v>
      </c>
      <c r="C426" s="13" t="s">
        <v>26</v>
      </c>
      <c r="D426" s="21">
        <v>1288.54</v>
      </c>
      <c r="E426" s="26"/>
      <c r="F426" s="26">
        <v>1533.98</v>
      </c>
      <c r="G426" s="27">
        <v>1288.54</v>
      </c>
      <c r="H426" s="24">
        <f t="shared" si="176"/>
        <v>100</v>
      </c>
    </row>
    <row r="427" spans="1:8" ht="51.75" x14ac:dyDescent="0.25">
      <c r="A427" s="12" t="s">
        <v>532</v>
      </c>
      <c r="B427" s="13" t="s">
        <v>530</v>
      </c>
      <c r="C427" s="13" t="s">
        <v>6</v>
      </c>
      <c r="D427" s="21">
        <f>SUM(D428)</f>
        <v>1119.7</v>
      </c>
      <c r="E427" s="21">
        <f t="shared" ref="E427:G427" si="194">SUM(E428)</f>
        <v>0</v>
      </c>
      <c r="F427" s="21">
        <f t="shared" si="194"/>
        <v>1125.33</v>
      </c>
      <c r="G427" s="21">
        <f t="shared" si="194"/>
        <v>1119.7</v>
      </c>
      <c r="H427" s="24">
        <f t="shared" si="176"/>
        <v>100</v>
      </c>
    </row>
    <row r="428" spans="1:8" ht="26.25" x14ac:dyDescent="0.25">
      <c r="A428" s="12" t="s">
        <v>25</v>
      </c>
      <c r="B428" s="13" t="s">
        <v>530</v>
      </c>
      <c r="C428" s="13" t="s">
        <v>26</v>
      </c>
      <c r="D428" s="21">
        <v>1119.7</v>
      </c>
      <c r="E428" s="26"/>
      <c r="F428" s="26">
        <v>1125.33</v>
      </c>
      <c r="G428" s="27">
        <v>1119.7</v>
      </c>
      <c r="H428" s="24">
        <f t="shared" si="176"/>
        <v>100</v>
      </c>
    </row>
    <row r="429" spans="1:8" ht="26.25" x14ac:dyDescent="0.25">
      <c r="A429" s="39" t="s">
        <v>109</v>
      </c>
      <c r="B429" s="40" t="s">
        <v>284</v>
      </c>
      <c r="C429" s="41" t="s">
        <v>6</v>
      </c>
      <c r="D429" s="25">
        <f>SUM(D430+D432+D434+D440+D442)</f>
        <v>1972.68</v>
      </c>
      <c r="E429" s="25">
        <f t="shared" ref="E429:G429" si="195">SUM(E430+E432+E434+E440+E442)</f>
        <v>0</v>
      </c>
      <c r="F429" s="25">
        <f t="shared" si="195"/>
        <v>-967.19</v>
      </c>
      <c r="G429" s="25">
        <f t="shared" si="195"/>
        <v>1972.68</v>
      </c>
      <c r="H429" s="24">
        <f t="shared" si="176"/>
        <v>100</v>
      </c>
    </row>
    <row r="430" spans="1:8" ht="51.75" x14ac:dyDescent="0.25">
      <c r="A430" s="39" t="s">
        <v>285</v>
      </c>
      <c r="B430" s="40" t="s">
        <v>286</v>
      </c>
      <c r="C430" s="41" t="s">
        <v>6</v>
      </c>
      <c r="D430" s="25">
        <f>SUM(D431)</f>
        <v>856.37</v>
      </c>
      <c r="E430" s="25">
        <f t="shared" ref="E430:G430" si="196">SUM(E431)</f>
        <v>0</v>
      </c>
      <c r="F430" s="25">
        <f t="shared" si="196"/>
        <v>0</v>
      </c>
      <c r="G430" s="25">
        <f t="shared" si="196"/>
        <v>856.37</v>
      </c>
      <c r="H430" s="24">
        <f t="shared" si="176"/>
        <v>100</v>
      </c>
    </row>
    <row r="431" spans="1:8" ht="26.25" x14ac:dyDescent="0.25">
      <c r="A431" s="39" t="s">
        <v>25</v>
      </c>
      <c r="B431" s="40" t="s">
        <v>286</v>
      </c>
      <c r="C431" s="41" t="s">
        <v>26</v>
      </c>
      <c r="D431" s="25">
        <v>856.37</v>
      </c>
      <c r="E431" s="26"/>
      <c r="F431" s="26"/>
      <c r="G431" s="27">
        <v>856.37</v>
      </c>
      <c r="H431" s="24">
        <f t="shared" si="176"/>
        <v>100</v>
      </c>
    </row>
    <row r="432" spans="1:8" ht="51.75" x14ac:dyDescent="0.25">
      <c r="A432" s="39" t="s">
        <v>287</v>
      </c>
      <c r="B432" s="40" t="s">
        <v>288</v>
      </c>
      <c r="C432" s="41" t="s">
        <v>6</v>
      </c>
      <c r="D432" s="25">
        <f>SUM(D433)</f>
        <v>848.51</v>
      </c>
      <c r="E432" s="25">
        <f t="shared" ref="E432:G432" si="197">SUM(E433)</f>
        <v>0</v>
      </c>
      <c r="F432" s="25">
        <f t="shared" si="197"/>
        <v>0</v>
      </c>
      <c r="G432" s="25">
        <f t="shared" si="197"/>
        <v>848.51</v>
      </c>
      <c r="H432" s="24">
        <f t="shared" si="176"/>
        <v>100</v>
      </c>
    </row>
    <row r="433" spans="1:8" ht="26.25" x14ac:dyDescent="0.25">
      <c r="A433" s="39" t="s">
        <v>25</v>
      </c>
      <c r="B433" s="40" t="s">
        <v>288</v>
      </c>
      <c r="C433" s="41" t="s">
        <v>26</v>
      </c>
      <c r="D433" s="25">
        <v>848.51</v>
      </c>
      <c r="E433" s="26"/>
      <c r="F433" s="26"/>
      <c r="G433" s="27">
        <v>848.51</v>
      </c>
      <c r="H433" s="24">
        <f t="shared" si="176"/>
        <v>100</v>
      </c>
    </row>
    <row r="434" spans="1:8" ht="51.75" x14ac:dyDescent="0.25">
      <c r="A434" s="39" t="s">
        <v>289</v>
      </c>
      <c r="B434" s="40" t="s">
        <v>290</v>
      </c>
      <c r="C434" s="41" t="s">
        <v>6</v>
      </c>
      <c r="D434" s="25">
        <f>SUM(D435)</f>
        <v>0</v>
      </c>
      <c r="E434" s="25">
        <f t="shared" ref="E434:G434" si="198">SUM(E435)</f>
        <v>0</v>
      </c>
      <c r="F434" s="25">
        <f t="shared" si="198"/>
        <v>-967.19</v>
      </c>
      <c r="G434" s="25">
        <f t="shared" si="198"/>
        <v>0</v>
      </c>
      <c r="H434" s="24">
        <v>0</v>
      </c>
    </row>
    <row r="435" spans="1:8" ht="26.25" x14ac:dyDescent="0.25">
      <c r="A435" s="39" t="s">
        <v>25</v>
      </c>
      <c r="B435" s="40" t="s">
        <v>290</v>
      </c>
      <c r="C435" s="41" t="s">
        <v>26</v>
      </c>
      <c r="D435" s="25">
        <v>0</v>
      </c>
      <c r="E435" s="26"/>
      <c r="F435" s="26">
        <v>-967.19</v>
      </c>
      <c r="G435" s="27">
        <v>0</v>
      </c>
      <c r="H435" s="24">
        <v>0</v>
      </c>
    </row>
    <row r="436" spans="1:8" ht="26.25" x14ac:dyDescent="0.25">
      <c r="A436" s="39" t="s">
        <v>291</v>
      </c>
      <c r="B436" s="40" t="s">
        <v>292</v>
      </c>
      <c r="C436" s="41" t="s">
        <v>6</v>
      </c>
      <c r="D436" s="25">
        <f>SUM(D437)</f>
        <v>25688</v>
      </c>
      <c r="E436" s="25">
        <f t="shared" ref="E436:G436" si="199">SUM(E437)</f>
        <v>0</v>
      </c>
      <c r="F436" s="25">
        <f t="shared" si="199"/>
        <v>0</v>
      </c>
      <c r="G436" s="25">
        <f t="shared" si="199"/>
        <v>25688</v>
      </c>
      <c r="H436" s="24">
        <f t="shared" si="176"/>
        <v>100</v>
      </c>
    </row>
    <row r="437" spans="1:8" ht="26.25" x14ac:dyDescent="0.25">
      <c r="A437" s="39" t="s">
        <v>25</v>
      </c>
      <c r="B437" s="40" t="s">
        <v>292</v>
      </c>
      <c r="C437" s="41" t="s">
        <v>26</v>
      </c>
      <c r="D437" s="25">
        <v>25688</v>
      </c>
      <c r="E437" s="26"/>
      <c r="F437" s="26"/>
      <c r="G437" s="27">
        <v>25688</v>
      </c>
      <c r="H437" s="24">
        <f t="shared" si="176"/>
        <v>100</v>
      </c>
    </row>
    <row r="438" spans="1:8" ht="39" x14ac:dyDescent="0.25">
      <c r="A438" s="39" t="s">
        <v>293</v>
      </c>
      <c r="B438" s="40" t="s">
        <v>294</v>
      </c>
      <c r="C438" s="41" t="s">
        <v>6</v>
      </c>
      <c r="D438" s="25">
        <f>SUM(D439)</f>
        <v>8271</v>
      </c>
      <c r="E438" s="25">
        <f t="shared" ref="E438:G438" si="200">SUM(E439)</f>
        <v>0</v>
      </c>
      <c r="F438" s="25">
        <f t="shared" si="200"/>
        <v>0</v>
      </c>
      <c r="G438" s="25">
        <f t="shared" si="200"/>
        <v>8271</v>
      </c>
      <c r="H438" s="24">
        <f t="shared" si="176"/>
        <v>100</v>
      </c>
    </row>
    <row r="439" spans="1:8" ht="26.25" x14ac:dyDescent="0.25">
      <c r="A439" s="39" t="s">
        <v>25</v>
      </c>
      <c r="B439" s="40" t="s">
        <v>294</v>
      </c>
      <c r="C439" s="41" t="s">
        <v>26</v>
      </c>
      <c r="D439" s="25">
        <v>8271</v>
      </c>
      <c r="E439" s="26"/>
      <c r="F439" s="26"/>
      <c r="G439" s="27">
        <v>8271</v>
      </c>
      <c r="H439" s="24">
        <f t="shared" si="176"/>
        <v>100</v>
      </c>
    </row>
    <row r="440" spans="1:8" ht="26.25" x14ac:dyDescent="0.25">
      <c r="A440" s="39" t="s">
        <v>295</v>
      </c>
      <c r="B440" s="40" t="s">
        <v>296</v>
      </c>
      <c r="C440" s="41" t="s">
        <v>6</v>
      </c>
      <c r="D440" s="25">
        <f>SUM(D441)</f>
        <v>259.5</v>
      </c>
      <c r="E440" s="25">
        <f t="shared" ref="E440:G440" si="201">SUM(E441)</f>
        <v>0</v>
      </c>
      <c r="F440" s="25">
        <f t="shared" si="201"/>
        <v>0</v>
      </c>
      <c r="G440" s="25">
        <f t="shared" si="201"/>
        <v>259.5</v>
      </c>
      <c r="H440" s="24">
        <f t="shared" si="176"/>
        <v>100</v>
      </c>
    </row>
    <row r="441" spans="1:8" ht="26.25" x14ac:dyDescent="0.25">
      <c r="A441" s="39" t="s">
        <v>25</v>
      </c>
      <c r="B441" s="40" t="s">
        <v>296</v>
      </c>
      <c r="C441" s="41" t="s">
        <v>26</v>
      </c>
      <c r="D441" s="25">
        <v>259.5</v>
      </c>
      <c r="E441" s="26"/>
      <c r="F441" s="26"/>
      <c r="G441" s="27">
        <v>259.5</v>
      </c>
      <c r="H441" s="24">
        <f t="shared" si="176"/>
        <v>100</v>
      </c>
    </row>
    <row r="442" spans="1:8" ht="39" x14ac:dyDescent="0.25">
      <c r="A442" s="39" t="s">
        <v>297</v>
      </c>
      <c r="B442" s="40" t="s">
        <v>298</v>
      </c>
      <c r="C442" s="41" t="s">
        <v>6</v>
      </c>
      <c r="D442" s="25">
        <f>SUM(D443)</f>
        <v>8.3000000000000007</v>
      </c>
      <c r="E442" s="25">
        <f t="shared" ref="E442:G442" si="202">SUM(E443)</f>
        <v>0</v>
      </c>
      <c r="F442" s="25">
        <f t="shared" si="202"/>
        <v>0</v>
      </c>
      <c r="G442" s="25">
        <f t="shared" si="202"/>
        <v>8.3000000000000007</v>
      </c>
      <c r="H442" s="24">
        <f t="shared" si="176"/>
        <v>100</v>
      </c>
    </row>
    <row r="443" spans="1:8" ht="26.25" x14ac:dyDescent="0.25">
      <c r="A443" s="39" t="s">
        <v>25</v>
      </c>
      <c r="B443" s="40" t="s">
        <v>298</v>
      </c>
      <c r="C443" s="41" t="s">
        <v>26</v>
      </c>
      <c r="D443" s="25">
        <v>8.3000000000000007</v>
      </c>
      <c r="E443" s="26"/>
      <c r="F443" s="26"/>
      <c r="G443" s="27">
        <v>8.3000000000000007</v>
      </c>
      <c r="H443" s="24">
        <f t="shared" si="176"/>
        <v>100</v>
      </c>
    </row>
    <row r="444" spans="1:8" ht="26.25" x14ac:dyDescent="0.25">
      <c r="A444" s="39" t="s">
        <v>139</v>
      </c>
      <c r="B444" s="40" t="s">
        <v>299</v>
      </c>
      <c r="C444" s="41" t="s">
        <v>6</v>
      </c>
      <c r="D444" s="25">
        <v>0</v>
      </c>
      <c r="E444" s="25">
        <v>0</v>
      </c>
      <c r="F444" s="25">
        <v>0</v>
      </c>
      <c r="G444" s="25">
        <v>0</v>
      </c>
      <c r="H444" s="24">
        <v>0</v>
      </c>
    </row>
    <row r="445" spans="1:8" x14ac:dyDescent="0.25">
      <c r="A445" s="39" t="s">
        <v>300</v>
      </c>
      <c r="B445" s="40" t="s">
        <v>301</v>
      </c>
      <c r="C445" s="41" t="s">
        <v>6</v>
      </c>
      <c r="D445" s="25">
        <v>0</v>
      </c>
      <c r="E445" s="25">
        <v>0</v>
      </c>
      <c r="F445" s="25">
        <v>0</v>
      </c>
      <c r="G445" s="25">
        <v>0</v>
      </c>
      <c r="H445" s="24">
        <v>0</v>
      </c>
    </row>
    <row r="446" spans="1:8" ht="26.25" x14ac:dyDescent="0.25">
      <c r="A446" s="39" t="s">
        <v>302</v>
      </c>
      <c r="B446" s="40" t="s">
        <v>303</v>
      </c>
      <c r="C446" s="41" t="s">
        <v>6</v>
      </c>
      <c r="D446" s="25">
        <v>0</v>
      </c>
      <c r="E446" s="25">
        <v>0</v>
      </c>
      <c r="F446" s="25">
        <v>0</v>
      </c>
      <c r="G446" s="25">
        <v>0</v>
      </c>
      <c r="H446" s="24">
        <v>0</v>
      </c>
    </row>
    <row r="447" spans="1:8" ht="26.25" x14ac:dyDescent="0.25">
      <c r="A447" s="39" t="s">
        <v>25</v>
      </c>
      <c r="B447" s="40" t="s">
        <v>303</v>
      </c>
      <c r="C447" s="41" t="s">
        <v>26</v>
      </c>
      <c r="D447" s="25">
        <v>0</v>
      </c>
      <c r="E447" s="26"/>
      <c r="F447" s="26"/>
      <c r="G447" s="27">
        <v>0</v>
      </c>
      <c r="H447" s="24">
        <v>0</v>
      </c>
    </row>
    <row r="448" spans="1:8" x14ac:dyDescent="0.25">
      <c r="A448" s="39" t="s">
        <v>304</v>
      </c>
      <c r="B448" s="40" t="s">
        <v>305</v>
      </c>
      <c r="C448" s="41" t="s">
        <v>6</v>
      </c>
      <c r="D448" s="25">
        <v>0</v>
      </c>
      <c r="E448" s="25">
        <v>0</v>
      </c>
      <c r="F448" s="25">
        <v>0</v>
      </c>
      <c r="G448" s="25">
        <v>0</v>
      </c>
      <c r="H448" s="24">
        <v>0</v>
      </c>
    </row>
    <row r="449" spans="1:8" ht="26.25" x14ac:dyDescent="0.25">
      <c r="A449" s="39" t="s">
        <v>25</v>
      </c>
      <c r="B449" s="40" t="s">
        <v>305</v>
      </c>
      <c r="C449" s="41" t="s">
        <v>26</v>
      </c>
      <c r="D449" s="25">
        <v>0</v>
      </c>
      <c r="E449" s="26"/>
      <c r="F449" s="26"/>
      <c r="G449" s="27">
        <v>0</v>
      </c>
      <c r="H449" s="24">
        <v>0</v>
      </c>
    </row>
    <row r="450" spans="1:8" x14ac:dyDescent="0.25">
      <c r="A450" s="36" t="s">
        <v>306</v>
      </c>
      <c r="B450" s="37" t="s">
        <v>307</v>
      </c>
      <c r="C450" s="38" t="s">
        <v>6</v>
      </c>
      <c r="D450" s="24">
        <f>SUM(D451+D458)</f>
        <v>2571.58</v>
      </c>
      <c r="E450" s="24">
        <f t="shared" ref="E450:G450" si="203">SUM(E451+E458)</f>
        <v>0</v>
      </c>
      <c r="F450" s="24">
        <f t="shared" si="203"/>
        <v>1145.67</v>
      </c>
      <c r="G450" s="24">
        <f t="shared" si="203"/>
        <v>1476.03</v>
      </c>
      <c r="H450" s="24">
        <f t="shared" si="176"/>
        <v>57.397786574790601</v>
      </c>
    </row>
    <row r="451" spans="1:8" x14ac:dyDescent="0.25">
      <c r="A451" s="39" t="s">
        <v>35</v>
      </c>
      <c r="B451" s="40" t="s">
        <v>308</v>
      </c>
      <c r="C451" s="41" t="s">
        <v>6</v>
      </c>
      <c r="D451" s="25">
        <f>SUM(D452+D454+D456)</f>
        <v>765.91</v>
      </c>
      <c r="E451" s="25">
        <f t="shared" ref="E451:G451" si="204">SUM(E452+E454+E456)</f>
        <v>0</v>
      </c>
      <c r="F451" s="25">
        <f t="shared" si="204"/>
        <v>193.4</v>
      </c>
      <c r="G451" s="25">
        <f t="shared" si="204"/>
        <v>679.91</v>
      </c>
      <c r="H451" s="24">
        <f t="shared" si="176"/>
        <v>88.771526680680495</v>
      </c>
    </row>
    <row r="452" spans="1:8" ht="26.25" x14ac:dyDescent="0.25">
      <c r="A452" s="39" t="s">
        <v>309</v>
      </c>
      <c r="B452" s="40" t="s">
        <v>310</v>
      </c>
      <c r="C452" s="41" t="s">
        <v>6</v>
      </c>
      <c r="D452" s="25">
        <f>SUM(D453)</f>
        <v>595.91</v>
      </c>
      <c r="E452" s="25">
        <f t="shared" ref="E452:G452" si="205">SUM(E453)</f>
        <v>0</v>
      </c>
      <c r="F452" s="25">
        <f t="shared" si="205"/>
        <v>113.4</v>
      </c>
      <c r="G452" s="25">
        <f t="shared" si="205"/>
        <v>594.91</v>
      </c>
      <c r="H452" s="24">
        <f t="shared" si="176"/>
        <v>99.832189424577535</v>
      </c>
    </row>
    <row r="453" spans="1:8" ht="26.25" x14ac:dyDescent="0.25">
      <c r="A453" s="39" t="s">
        <v>25</v>
      </c>
      <c r="B453" s="40" t="s">
        <v>310</v>
      </c>
      <c r="C453" s="41" t="s">
        <v>26</v>
      </c>
      <c r="D453" s="25">
        <v>595.91</v>
      </c>
      <c r="E453" s="26"/>
      <c r="F453" s="26">
        <v>113.4</v>
      </c>
      <c r="G453" s="27">
        <v>594.91</v>
      </c>
      <c r="H453" s="24">
        <f t="shared" si="176"/>
        <v>99.832189424577535</v>
      </c>
    </row>
    <row r="454" spans="1:8" ht="26.25" x14ac:dyDescent="0.25">
      <c r="A454" s="39" t="s">
        <v>311</v>
      </c>
      <c r="B454" s="40" t="s">
        <v>312</v>
      </c>
      <c r="C454" s="41" t="s">
        <v>6</v>
      </c>
      <c r="D454" s="25">
        <f>D455</f>
        <v>90</v>
      </c>
      <c r="E454" s="25">
        <f t="shared" ref="E454:G454" si="206">E455</f>
        <v>0</v>
      </c>
      <c r="F454" s="25">
        <f t="shared" si="206"/>
        <v>0</v>
      </c>
      <c r="G454" s="25">
        <f t="shared" si="206"/>
        <v>45</v>
      </c>
      <c r="H454" s="24">
        <f t="shared" si="176"/>
        <v>50</v>
      </c>
    </row>
    <row r="455" spans="1:8" x14ac:dyDescent="0.25">
      <c r="A455" s="39" t="s">
        <v>43</v>
      </c>
      <c r="B455" s="40" t="s">
        <v>312</v>
      </c>
      <c r="C455" s="41" t="s">
        <v>44</v>
      </c>
      <c r="D455" s="25">
        <v>90</v>
      </c>
      <c r="E455" s="26"/>
      <c r="F455" s="26"/>
      <c r="G455" s="27">
        <v>45</v>
      </c>
      <c r="H455" s="24">
        <f t="shared" si="176"/>
        <v>50</v>
      </c>
    </row>
    <row r="456" spans="1:8" ht="26.25" x14ac:dyDescent="0.25">
      <c r="A456" s="12" t="s">
        <v>537</v>
      </c>
      <c r="B456" s="13" t="s">
        <v>536</v>
      </c>
      <c r="C456" s="13" t="s">
        <v>6</v>
      </c>
      <c r="D456" s="21">
        <f>SUM(D457)</f>
        <v>80</v>
      </c>
      <c r="E456" s="21">
        <f t="shared" ref="E456:G456" si="207">SUM(E457)</f>
        <v>0</v>
      </c>
      <c r="F456" s="21">
        <f t="shared" si="207"/>
        <v>80</v>
      </c>
      <c r="G456" s="21">
        <f t="shared" si="207"/>
        <v>40</v>
      </c>
      <c r="H456" s="24">
        <f t="shared" si="176"/>
        <v>50</v>
      </c>
    </row>
    <row r="457" spans="1:8" ht="26.25" x14ac:dyDescent="0.25">
      <c r="A457" s="39" t="s">
        <v>25</v>
      </c>
      <c r="B457" s="13" t="s">
        <v>536</v>
      </c>
      <c r="C457" s="13" t="s">
        <v>26</v>
      </c>
      <c r="D457" s="21">
        <v>80</v>
      </c>
      <c r="E457" s="26"/>
      <c r="F457" s="26">
        <v>80</v>
      </c>
      <c r="G457" s="27">
        <v>40</v>
      </c>
      <c r="H457" s="24">
        <f t="shared" si="176"/>
        <v>50</v>
      </c>
    </row>
    <row r="458" spans="1:8" x14ac:dyDescent="0.25">
      <c r="A458" s="39" t="s">
        <v>313</v>
      </c>
      <c r="B458" s="40" t="s">
        <v>314</v>
      </c>
      <c r="C458" s="41" t="s">
        <v>6</v>
      </c>
      <c r="D458" s="25">
        <f>SUM(D459)</f>
        <v>1805.67</v>
      </c>
      <c r="E458" s="25">
        <f t="shared" ref="E458:G459" si="208">SUM(E459)</f>
        <v>0</v>
      </c>
      <c r="F458" s="25">
        <f t="shared" si="208"/>
        <v>952.27</v>
      </c>
      <c r="G458" s="25">
        <f t="shared" si="208"/>
        <v>796.12</v>
      </c>
      <c r="H458" s="24">
        <f t="shared" si="176"/>
        <v>44.090005371967187</v>
      </c>
    </row>
    <row r="459" spans="1:8" ht="39" x14ac:dyDescent="0.25">
      <c r="A459" s="39" t="s">
        <v>315</v>
      </c>
      <c r="B459" s="40" t="s">
        <v>316</v>
      </c>
      <c r="C459" s="41" t="s">
        <v>6</v>
      </c>
      <c r="D459" s="25">
        <f>SUM(D460)</f>
        <v>1805.67</v>
      </c>
      <c r="E459" s="25">
        <f t="shared" si="208"/>
        <v>0</v>
      </c>
      <c r="F459" s="25">
        <f t="shared" si="208"/>
        <v>952.27</v>
      </c>
      <c r="G459" s="25">
        <f t="shared" si="208"/>
        <v>796.12</v>
      </c>
      <c r="H459" s="24">
        <f t="shared" ref="H459:H522" si="209">G459/D459*100</f>
        <v>44.090005371967187</v>
      </c>
    </row>
    <row r="460" spans="1:8" x14ac:dyDescent="0.25">
      <c r="A460" s="39" t="s">
        <v>263</v>
      </c>
      <c r="B460" s="40" t="s">
        <v>316</v>
      </c>
      <c r="C460" s="41" t="s">
        <v>264</v>
      </c>
      <c r="D460" s="25">
        <v>1805.67</v>
      </c>
      <c r="E460" s="26"/>
      <c r="F460" s="26">
        <v>952.27</v>
      </c>
      <c r="G460" s="27">
        <v>796.12</v>
      </c>
      <c r="H460" s="24">
        <f t="shared" si="209"/>
        <v>44.090005371967187</v>
      </c>
    </row>
    <row r="461" spans="1:8" ht="26.25" x14ac:dyDescent="0.25">
      <c r="A461" s="36" t="s">
        <v>317</v>
      </c>
      <c r="B461" s="37" t="s">
        <v>318</v>
      </c>
      <c r="C461" s="38" t="s">
        <v>6</v>
      </c>
      <c r="D461" s="24">
        <v>15</v>
      </c>
      <c r="E461" s="24">
        <v>15</v>
      </c>
      <c r="F461" s="24">
        <v>15</v>
      </c>
      <c r="G461" s="24">
        <v>15</v>
      </c>
      <c r="H461" s="24">
        <f t="shared" si="209"/>
        <v>100</v>
      </c>
    </row>
    <row r="462" spans="1:8" x14ac:dyDescent="0.25">
      <c r="A462" s="39" t="s">
        <v>35</v>
      </c>
      <c r="B462" s="40" t="s">
        <v>319</v>
      </c>
      <c r="C462" s="41" t="s">
        <v>6</v>
      </c>
      <c r="D462" s="25">
        <f>D463</f>
        <v>15</v>
      </c>
      <c r="E462" s="25">
        <f t="shared" ref="E462:G463" si="210">E463</f>
        <v>0</v>
      </c>
      <c r="F462" s="25">
        <f t="shared" si="210"/>
        <v>0</v>
      </c>
      <c r="G462" s="25">
        <f t="shared" si="210"/>
        <v>15</v>
      </c>
      <c r="H462" s="24">
        <f t="shared" si="209"/>
        <v>100</v>
      </c>
    </row>
    <row r="463" spans="1:8" x14ac:dyDescent="0.25">
      <c r="A463" s="39" t="s">
        <v>320</v>
      </c>
      <c r="B463" s="40" t="s">
        <v>321</v>
      </c>
      <c r="C463" s="41" t="s">
        <v>6</v>
      </c>
      <c r="D463" s="25">
        <f>D464</f>
        <v>15</v>
      </c>
      <c r="E463" s="25">
        <f t="shared" si="210"/>
        <v>0</v>
      </c>
      <c r="F463" s="25">
        <f t="shared" si="210"/>
        <v>0</v>
      </c>
      <c r="G463" s="25">
        <f t="shared" si="210"/>
        <v>15</v>
      </c>
      <c r="H463" s="24">
        <f t="shared" si="209"/>
        <v>100</v>
      </c>
    </row>
    <row r="464" spans="1:8" ht="26.25" x14ac:dyDescent="0.25">
      <c r="A464" s="39" t="s">
        <v>25</v>
      </c>
      <c r="B464" s="40" t="s">
        <v>321</v>
      </c>
      <c r="C464" s="41" t="s">
        <v>26</v>
      </c>
      <c r="D464" s="25">
        <v>15</v>
      </c>
      <c r="E464" s="26"/>
      <c r="F464" s="26"/>
      <c r="G464" s="27">
        <v>15</v>
      </c>
      <c r="H464" s="24">
        <f t="shared" si="209"/>
        <v>100</v>
      </c>
    </row>
    <row r="465" spans="1:8" ht="26.25" x14ac:dyDescent="0.25">
      <c r="A465" s="36" t="s">
        <v>322</v>
      </c>
      <c r="B465" s="37" t="s">
        <v>323</v>
      </c>
      <c r="C465" s="38" t="s">
        <v>6</v>
      </c>
      <c r="D465" s="24">
        <v>0</v>
      </c>
      <c r="E465" s="24">
        <v>0</v>
      </c>
      <c r="F465" s="24">
        <v>0</v>
      </c>
      <c r="G465" s="24">
        <v>0</v>
      </c>
      <c r="H465" s="24">
        <v>0</v>
      </c>
    </row>
    <row r="466" spans="1:8" x14ac:dyDescent="0.25">
      <c r="A466" s="39" t="s">
        <v>35</v>
      </c>
      <c r="B466" s="40" t="s">
        <v>324</v>
      </c>
      <c r="C466" s="41" t="s">
        <v>6</v>
      </c>
      <c r="D466" s="25">
        <f>D467</f>
        <v>0</v>
      </c>
      <c r="E466" s="25">
        <f t="shared" ref="E466:G467" si="211">E467</f>
        <v>0</v>
      </c>
      <c r="F466" s="25">
        <f t="shared" si="211"/>
        <v>0</v>
      </c>
      <c r="G466" s="25">
        <f t="shared" si="211"/>
        <v>0</v>
      </c>
      <c r="H466" s="24">
        <v>0</v>
      </c>
    </row>
    <row r="467" spans="1:8" x14ac:dyDescent="0.25">
      <c r="A467" s="39" t="s">
        <v>85</v>
      </c>
      <c r="B467" s="40" t="s">
        <v>325</v>
      </c>
      <c r="C467" s="41" t="s">
        <v>6</v>
      </c>
      <c r="D467" s="25">
        <f>D468</f>
        <v>0</v>
      </c>
      <c r="E467" s="25">
        <f t="shared" si="211"/>
        <v>0</v>
      </c>
      <c r="F467" s="25">
        <f t="shared" si="211"/>
        <v>0</v>
      </c>
      <c r="G467" s="25">
        <f t="shared" si="211"/>
        <v>0</v>
      </c>
      <c r="H467" s="24">
        <v>0</v>
      </c>
    </row>
    <row r="468" spans="1:8" ht="26.25" x14ac:dyDescent="0.25">
      <c r="A468" s="39" t="s">
        <v>25</v>
      </c>
      <c r="B468" s="40" t="s">
        <v>325</v>
      </c>
      <c r="C468" s="41" t="s">
        <v>26</v>
      </c>
      <c r="D468" s="25">
        <v>0</v>
      </c>
      <c r="E468" s="26"/>
      <c r="F468" s="26"/>
      <c r="G468" s="27">
        <v>0</v>
      </c>
      <c r="H468" s="24">
        <v>0</v>
      </c>
    </row>
    <row r="469" spans="1:8" ht="39" x14ac:dyDescent="0.25">
      <c r="A469" s="36" t="s">
        <v>326</v>
      </c>
      <c r="B469" s="37" t="s">
        <v>327</v>
      </c>
      <c r="C469" s="38" t="s">
        <v>6</v>
      </c>
      <c r="D469" s="24">
        <f>SUM(D470+D478)</f>
        <v>1871.93</v>
      </c>
      <c r="E469" s="24">
        <f t="shared" ref="E469:G469" si="212">SUM(E470+E478)</f>
        <v>0</v>
      </c>
      <c r="F469" s="24">
        <f t="shared" si="212"/>
        <v>0</v>
      </c>
      <c r="G469" s="24">
        <f t="shared" si="212"/>
        <v>1853.0700000000002</v>
      </c>
      <c r="H469" s="24">
        <f t="shared" si="209"/>
        <v>98.9924836933005</v>
      </c>
    </row>
    <row r="470" spans="1:8" x14ac:dyDescent="0.25">
      <c r="A470" s="39" t="s">
        <v>35</v>
      </c>
      <c r="B470" s="40" t="s">
        <v>328</v>
      </c>
      <c r="C470" s="41" t="s">
        <v>6</v>
      </c>
      <c r="D470" s="25">
        <f>SUM(D471+D474+D476)</f>
        <v>1377.73</v>
      </c>
      <c r="E470" s="25">
        <f t="shared" ref="E470:G470" si="213">SUM(E471+E474+E476)</f>
        <v>0</v>
      </c>
      <c r="F470" s="25">
        <f t="shared" si="213"/>
        <v>0</v>
      </c>
      <c r="G470" s="25">
        <f t="shared" si="213"/>
        <v>1358.8700000000001</v>
      </c>
      <c r="H470" s="24">
        <f t="shared" si="209"/>
        <v>98.631081561699332</v>
      </c>
    </row>
    <row r="471" spans="1:8" x14ac:dyDescent="0.25">
      <c r="A471" s="39" t="s">
        <v>329</v>
      </c>
      <c r="B471" s="40" t="s">
        <v>330</v>
      </c>
      <c r="C471" s="41" t="s">
        <v>6</v>
      </c>
      <c r="D471" s="25">
        <f>SUM(D472+D473)</f>
        <v>1023.53</v>
      </c>
      <c r="E471" s="25">
        <f t="shared" ref="E471:G471" si="214">SUM(E472+E473)</f>
        <v>0</v>
      </c>
      <c r="F471" s="25">
        <f t="shared" si="214"/>
        <v>0</v>
      </c>
      <c r="G471" s="25">
        <f t="shared" si="214"/>
        <v>1014.97</v>
      </c>
      <c r="H471" s="24">
        <f t="shared" si="209"/>
        <v>99.163678641564005</v>
      </c>
    </row>
    <row r="472" spans="1:8" ht="26.25" x14ac:dyDescent="0.25">
      <c r="A472" s="39" t="s">
        <v>25</v>
      </c>
      <c r="B472" s="40" t="s">
        <v>330</v>
      </c>
      <c r="C472" s="41" t="s">
        <v>26</v>
      </c>
      <c r="D472" s="25">
        <v>873.33</v>
      </c>
      <c r="E472" s="26"/>
      <c r="F472" s="26"/>
      <c r="G472" s="27">
        <v>865.78</v>
      </c>
      <c r="H472" s="24">
        <f t="shared" si="209"/>
        <v>99.135492883560616</v>
      </c>
    </row>
    <row r="473" spans="1:8" x14ac:dyDescent="0.25">
      <c r="A473" s="39" t="s">
        <v>29</v>
      </c>
      <c r="B473" s="40" t="s">
        <v>330</v>
      </c>
      <c r="C473" s="41" t="s">
        <v>30</v>
      </c>
      <c r="D473" s="25">
        <v>150.19999999999999</v>
      </c>
      <c r="E473" s="26"/>
      <c r="F473" s="26"/>
      <c r="G473" s="27">
        <v>149.19</v>
      </c>
      <c r="H473" s="24">
        <f t="shared" si="209"/>
        <v>99.327563249001344</v>
      </c>
    </row>
    <row r="474" spans="1:8" ht="26.25" x14ac:dyDescent="0.25">
      <c r="A474" s="39" t="s">
        <v>31</v>
      </c>
      <c r="B474" s="40" t="s">
        <v>331</v>
      </c>
      <c r="C474" s="41" t="s">
        <v>6</v>
      </c>
      <c r="D474" s="25">
        <f>SUM(D475)</f>
        <v>82.5</v>
      </c>
      <c r="E474" s="25">
        <f t="shared" ref="E474:G474" si="215">SUM(E475)</f>
        <v>0</v>
      </c>
      <c r="F474" s="25">
        <f t="shared" si="215"/>
        <v>0</v>
      </c>
      <c r="G474" s="25">
        <f t="shared" si="215"/>
        <v>72.2</v>
      </c>
      <c r="H474" s="24">
        <f t="shared" si="209"/>
        <v>87.51515151515153</v>
      </c>
    </row>
    <row r="475" spans="1:8" ht="26.25" x14ac:dyDescent="0.25">
      <c r="A475" s="39" t="s">
        <v>25</v>
      </c>
      <c r="B475" s="40" t="s">
        <v>331</v>
      </c>
      <c r="C475" s="41" t="s">
        <v>26</v>
      </c>
      <c r="D475" s="25">
        <v>82.5</v>
      </c>
      <c r="E475" s="26"/>
      <c r="F475" s="26"/>
      <c r="G475" s="27">
        <v>72.2</v>
      </c>
      <c r="H475" s="24">
        <f t="shared" si="209"/>
        <v>87.51515151515153</v>
      </c>
    </row>
    <row r="476" spans="1:8" x14ac:dyDescent="0.25">
      <c r="A476" s="39" t="s">
        <v>332</v>
      </c>
      <c r="B476" s="40" t="s">
        <v>333</v>
      </c>
      <c r="C476" s="41" t="s">
        <v>6</v>
      </c>
      <c r="D476" s="25">
        <f>SUM(D477)</f>
        <v>271.7</v>
      </c>
      <c r="E476" s="25">
        <f t="shared" ref="E476:G476" si="216">SUM(E477)</f>
        <v>0</v>
      </c>
      <c r="F476" s="25">
        <f t="shared" si="216"/>
        <v>0</v>
      </c>
      <c r="G476" s="25">
        <f t="shared" si="216"/>
        <v>271.7</v>
      </c>
      <c r="H476" s="24">
        <f t="shared" si="209"/>
        <v>100</v>
      </c>
    </row>
    <row r="477" spans="1:8" ht="26.25" x14ac:dyDescent="0.25">
      <c r="A477" s="39" t="s">
        <v>25</v>
      </c>
      <c r="B477" s="40" t="s">
        <v>333</v>
      </c>
      <c r="C477" s="41" t="s">
        <v>26</v>
      </c>
      <c r="D477" s="25">
        <v>271.7</v>
      </c>
      <c r="E477" s="26"/>
      <c r="F477" s="26"/>
      <c r="G477" s="27">
        <v>271.7</v>
      </c>
      <c r="H477" s="24">
        <f t="shared" si="209"/>
        <v>100</v>
      </c>
    </row>
    <row r="478" spans="1:8" x14ac:dyDescent="0.25">
      <c r="A478" s="39" t="s">
        <v>101</v>
      </c>
      <c r="B478" s="40" t="s">
        <v>334</v>
      </c>
      <c r="C478" s="41" t="s">
        <v>6</v>
      </c>
      <c r="D478" s="25">
        <f>D479+D480</f>
        <v>494.2</v>
      </c>
      <c r="E478" s="25">
        <f t="shared" ref="E478:G478" si="217">E479+E480</f>
        <v>0</v>
      </c>
      <c r="F478" s="25">
        <f t="shared" si="217"/>
        <v>0</v>
      </c>
      <c r="G478" s="25">
        <f t="shared" si="217"/>
        <v>494.2</v>
      </c>
      <c r="H478" s="24">
        <f t="shared" si="209"/>
        <v>100</v>
      </c>
    </row>
    <row r="479" spans="1:8" ht="39" x14ac:dyDescent="0.25">
      <c r="A479" s="39" t="s">
        <v>103</v>
      </c>
      <c r="B479" s="40" t="s">
        <v>335</v>
      </c>
      <c r="C479" s="41" t="s">
        <v>6</v>
      </c>
      <c r="D479" s="25">
        <f>D481</f>
        <v>247.1</v>
      </c>
      <c r="E479" s="25">
        <f t="shared" ref="E479:G479" si="218">E481</f>
        <v>0</v>
      </c>
      <c r="F479" s="25">
        <f t="shared" si="218"/>
        <v>0</v>
      </c>
      <c r="G479" s="25">
        <f t="shared" si="218"/>
        <v>247.1</v>
      </c>
      <c r="H479" s="24">
        <f t="shared" si="209"/>
        <v>100</v>
      </c>
    </row>
    <row r="480" spans="1:8" ht="26.25" x14ac:dyDescent="0.25">
      <c r="A480" s="39" t="s">
        <v>109</v>
      </c>
      <c r="B480" s="40" t="s">
        <v>336</v>
      </c>
      <c r="C480" s="41" t="s">
        <v>6</v>
      </c>
      <c r="D480" s="25">
        <f>D483</f>
        <v>247.1</v>
      </c>
      <c r="E480" s="25">
        <f t="shared" ref="E480:G480" si="219">E483</f>
        <v>0</v>
      </c>
      <c r="F480" s="25">
        <f t="shared" si="219"/>
        <v>0</v>
      </c>
      <c r="G480" s="25">
        <f t="shared" si="219"/>
        <v>247.1</v>
      </c>
      <c r="H480" s="24">
        <f t="shared" si="209"/>
        <v>100</v>
      </c>
    </row>
    <row r="481" spans="1:8" x14ac:dyDescent="0.25">
      <c r="A481" s="39" t="s">
        <v>337</v>
      </c>
      <c r="B481" s="40" t="s">
        <v>548</v>
      </c>
      <c r="C481" s="41" t="s">
        <v>6</v>
      </c>
      <c r="D481" s="25">
        <f>D482</f>
        <v>247.1</v>
      </c>
      <c r="E481" s="25">
        <f t="shared" ref="E481:G481" si="220">E482</f>
        <v>0</v>
      </c>
      <c r="F481" s="25">
        <f t="shared" si="220"/>
        <v>0</v>
      </c>
      <c r="G481" s="25">
        <f t="shared" si="220"/>
        <v>247.1</v>
      </c>
      <c r="H481" s="24">
        <f t="shared" si="209"/>
        <v>100</v>
      </c>
    </row>
    <row r="482" spans="1:8" ht="26.25" x14ac:dyDescent="0.25">
      <c r="A482" s="39" t="s">
        <v>25</v>
      </c>
      <c r="B482" s="40" t="s">
        <v>548</v>
      </c>
      <c r="C482" s="41" t="s">
        <v>26</v>
      </c>
      <c r="D482" s="25">
        <v>247.1</v>
      </c>
      <c r="E482" s="26"/>
      <c r="F482" s="26"/>
      <c r="G482" s="27">
        <v>247.1</v>
      </c>
      <c r="H482" s="24">
        <f t="shared" si="209"/>
        <v>100</v>
      </c>
    </row>
    <row r="483" spans="1:8" ht="26.25" x14ac:dyDescent="0.25">
      <c r="A483" s="39" t="s">
        <v>338</v>
      </c>
      <c r="B483" s="40" t="s">
        <v>549</v>
      </c>
      <c r="C483" s="41" t="s">
        <v>6</v>
      </c>
      <c r="D483" s="25">
        <f>D484</f>
        <v>247.1</v>
      </c>
      <c r="E483" s="25">
        <f t="shared" ref="E483:G483" si="221">E484</f>
        <v>0</v>
      </c>
      <c r="F483" s="25">
        <f t="shared" si="221"/>
        <v>0</v>
      </c>
      <c r="G483" s="25">
        <f t="shared" si="221"/>
        <v>247.1</v>
      </c>
      <c r="H483" s="24">
        <f t="shared" si="209"/>
        <v>100</v>
      </c>
    </row>
    <row r="484" spans="1:8" ht="26.25" x14ac:dyDescent="0.25">
      <c r="A484" s="39" t="s">
        <v>25</v>
      </c>
      <c r="B484" s="40" t="s">
        <v>549</v>
      </c>
      <c r="C484" s="41" t="s">
        <v>26</v>
      </c>
      <c r="D484" s="25">
        <v>247.1</v>
      </c>
      <c r="E484" s="26"/>
      <c r="F484" s="26"/>
      <c r="G484" s="27">
        <v>247.1</v>
      </c>
      <c r="H484" s="24">
        <f t="shared" si="209"/>
        <v>100</v>
      </c>
    </row>
    <row r="485" spans="1:8" x14ac:dyDescent="0.25">
      <c r="A485" s="36" t="s">
        <v>339</v>
      </c>
      <c r="B485" s="37" t="s">
        <v>340</v>
      </c>
      <c r="C485" s="38" t="s">
        <v>6</v>
      </c>
      <c r="D485" s="24">
        <f>SUM(D486)</f>
        <v>416.29</v>
      </c>
      <c r="E485" s="24">
        <f t="shared" ref="E485:G487" si="222">SUM(E486)</f>
        <v>0</v>
      </c>
      <c r="F485" s="24">
        <f t="shared" si="222"/>
        <v>0</v>
      </c>
      <c r="G485" s="24">
        <f t="shared" si="222"/>
        <v>412.35</v>
      </c>
      <c r="H485" s="24">
        <f t="shared" si="209"/>
        <v>99.053544404141348</v>
      </c>
    </row>
    <row r="486" spans="1:8" x14ac:dyDescent="0.25">
      <c r="A486" s="39" t="s">
        <v>35</v>
      </c>
      <c r="B486" s="40" t="s">
        <v>341</v>
      </c>
      <c r="C486" s="41" t="s">
        <v>6</v>
      </c>
      <c r="D486" s="25">
        <f>SUM(D487)</f>
        <v>416.29</v>
      </c>
      <c r="E486" s="25">
        <f t="shared" si="222"/>
        <v>0</v>
      </c>
      <c r="F486" s="25">
        <f t="shared" si="222"/>
        <v>0</v>
      </c>
      <c r="G486" s="25">
        <f t="shared" si="222"/>
        <v>412.35</v>
      </c>
      <c r="H486" s="24">
        <f t="shared" si="209"/>
        <v>99.053544404141348</v>
      </c>
    </row>
    <row r="487" spans="1:8" ht="26.25" x14ac:dyDescent="0.25">
      <c r="A487" s="39" t="s">
        <v>342</v>
      </c>
      <c r="B487" s="40" t="s">
        <v>343</v>
      </c>
      <c r="C487" s="41" t="s">
        <v>6</v>
      </c>
      <c r="D487" s="25">
        <f>SUM(D488)</f>
        <v>416.29</v>
      </c>
      <c r="E487" s="25">
        <f t="shared" si="222"/>
        <v>0</v>
      </c>
      <c r="F487" s="25">
        <f t="shared" si="222"/>
        <v>0</v>
      </c>
      <c r="G487" s="25">
        <f t="shared" si="222"/>
        <v>412.35</v>
      </c>
      <c r="H487" s="24">
        <f t="shared" si="209"/>
        <v>99.053544404141348</v>
      </c>
    </row>
    <row r="488" spans="1:8" ht="26.25" x14ac:dyDescent="0.25">
      <c r="A488" s="39" t="s">
        <v>25</v>
      </c>
      <c r="B488" s="40" t="s">
        <v>343</v>
      </c>
      <c r="C488" s="41" t="s">
        <v>26</v>
      </c>
      <c r="D488" s="25">
        <v>416.29</v>
      </c>
      <c r="E488" s="26"/>
      <c r="F488" s="26"/>
      <c r="G488" s="27">
        <v>412.35</v>
      </c>
      <c r="H488" s="24">
        <f t="shared" si="209"/>
        <v>99.053544404141348</v>
      </c>
    </row>
    <row r="489" spans="1:8" ht="26.25" x14ac:dyDescent="0.25">
      <c r="A489" s="36" t="s">
        <v>344</v>
      </c>
      <c r="B489" s="37" t="s">
        <v>345</v>
      </c>
      <c r="C489" s="38" t="s">
        <v>6</v>
      </c>
      <c r="D489" s="24">
        <f>SUM(D490+D498)</f>
        <v>1309.3899999999999</v>
      </c>
      <c r="E489" s="24">
        <f t="shared" ref="E489:G489" si="223">SUM(E490+E498)</f>
        <v>0</v>
      </c>
      <c r="F489" s="24">
        <f t="shared" si="223"/>
        <v>60</v>
      </c>
      <c r="G489" s="24">
        <f t="shared" si="223"/>
        <v>1289</v>
      </c>
      <c r="H489" s="24">
        <f t="shared" si="209"/>
        <v>98.442786335621946</v>
      </c>
    </row>
    <row r="490" spans="1:8" x14ac:dyDescent="0.25">
      <c r="A490" s="39" t="s">
        <v>21</v>
      </c>
      <c r="B490" s="40" t="s">
        <v>346</v>
      </c>
      <c r="C490" s="41" t="s">
        <v>6</v>
      </c>
      <c r="D490" s="25">
        <f>SUM(D491+D493+D495)</f>
        <v>1252.5899999999999</v>
      </c>
      <c r="E490" s="25">
        <f t="shared" ref="E490:G490" si="224">SUM(E491+E493+E495)</f>
        <v>0</v>
      </c>
      <c r="F490" s="25">
        <f t="shared" si="224"/>
        <v>60</v>
      </c>
      <c r="G490" s="25">
        <f t="shared" si="224"/>
        <v>1232.2</v>
      </c>
      <c r="H490" s="24">
        <f t="shared" si="209"/>
        <v>98.372172857838564</v>
      </c>
    </row>
    <row r="491" spans="1:8" x14ac:dyDescent="0.25">
      <c r="A491" s="39" t="s">
        <v>23</v>
      </c>
      <c r="B491" s="40" t="s">
        <v>347</v>
      </c>
      <c r="C491" s="41" t="s">
        <v>6</v>
      </c>
      <c r="D491" s="25">
        <f>D492</f>
        <v>20.5</v>
      </c>
      <c r="E491" s="25">
        <f t="shared" ref="E491:G491" si="225">E492</f>
        <v>0</v>
      </c>
      <c r="F491" s="25">
        <f t="shared" si="225"/>
        <v>0</v>
      </c>
      <c r="G491" s="25">
        <f t="shared" si="225"/>
        <v>20.5</v>
      </c>
      <c r="H491" s="24">
        <f t="shared" si="209"/>
        <v>100</v>
      </c>
    </row>
    <row r="492" spans="1:8" ht="26.25" x14ac:dyDescent="0.25">
      <c r="A492" s="39" t="s">
        <v>25</v>
      </c>
      <c r="B492" s="40" t="s">
        <v>347</v>
      </c>
      <c r="C492" s="41" t="s">
        <v>26</v>
      </c>
      <c r="D492" s="25">
        <v>20.5</v>
      </c>
      <c r="E492" s="26"/>
      <c r="F492" s="26"/>
      <c r="G492" s="27">
        <v>20.5</v>
      </c>
      <c r="H492" s="24">
        <f t="shared" si="209"/>
        <v>100</v>
      </c>
    </row>
    <row r="493" spans="1:8" x14ac:dyDescent="0.25">
      <c r="A493" s="12" t="s">
        <v>405</v>
      </c>
      <c r="B493" s="13" t="s">
        <v>527</v>
      </c>
      <c r="C493" s="13" t="s">
        <v>6</v>
      </c>
      <c r="D493" s="21">
        <f>SUM(D494)</f>
        <v>60</v>
      </c>
      <c r="E493" s="21">
        <f t="shared" ref="E493:G493" si="226">SUM(E494)</f>
        <v>0</v>
      </c>
      <c r="F493" s="21">
        <f t="shared" si="226"/>
        <v>60</v>
      </c>
      <c r="G493" s="21">
        <f t="shared" si="226"/>
        <v>60</v>
      </c>
      <c r="H493" s="24">
        <f t="shared" si="209"/>
        <v>100</v>
      </c>
    </row>
    <row r="494" spans="1:8" ht="51.75" x14ac:dyDescent="0.25">
      <c r="A494" s="12" t="s">
        <v>15</v>
      </c>
      <c r="B494" s="13" t="s">
        <v>527</v>
      </c>
      <c r="C494" s="13" t="s">
        <v>16</v>
      </c>
      <c r="D494" s="21">
        <v>60</v>
      </c>
      <c r="E494" s="26"/>
      <c r="F494" s="26">
        <v>60</v>
      </c>
      <c r="G494" s="27">
        <v>60</v>
      </c>
      <c r="H494" s="24">
        <f t="shared" si="209"/>
        <v>100</v>
      </c>
    </row>
    <row r="495" spans="1:8" ht="26.25" x14ac:dyDescent="0.25">
      <c r="A495" s="39" t="s">
        <v>31</v>
      </c>
      <c r="B495" s="40" t="s">
        <v>348</v>
      </c>
      <c r="C495" s="41" t="s">
        <v>6</v>
      </c>
      <c r="D495" s="25">
        <f>SUM(D496:D497)</f>
        <v>1172.0899999999999</v>
      </c>
      <c r="E495" s="25">
        <f t="shared" ref="E495:G495" si="227">SUM(E496:E497)</f>
        <v>0</v>
      </c>
      <c r="F495" s="25">
        <f t="shared" si="227"/>
        <v>0</v>
      </c>
      <c r="G495" s="25">
        <f t="shared" si="227"/>
        <v>1151.7</v>
      </c>
      <c r="H495" s="24">
        <f t="shared" si="209"/>
        <v>98.260372496992559</v>
      </c>
    </row>
    <row r="496" spans="1:8" ht="51.75" x14ac:dyDescent="0.25">
      <c r="A496" s="39" t="s">
        <v>15</v>
      </c>
      <c r="B496" s="40" t="s">
        <v>348</v>
      </c>
      <c r="C496" s="41" t="s">
        <v>16</v>
      </c>
      <c r="D496" s="25">
        <v>1062.29</v>
      </c>
      <c r="E496" s="26"/>
      <c r="F496" s="26"/>
      <c r="G496" s="27">
        <v>1062.29</v>
      </c>
      <c r="H496" s="24">
        <f t="shared" si="209"/>
        <v>100</v>
      </c>
    </row>
    <row r="497" spans="1:8" ht="26.25" x14ac:dyDescent="0.25">
      <c r="A497" s="39" t="s">
        <v>25</v>
      </c>
      <c r="B497" s="40" t="s">
        <v>348</v>
      </c>
      <c r="C497" s="41" t="s">
        <v>26</v>
      </c>
      <c r="D497" s="25">
        <v>109.8</v>
      </c>
      <c r="E497" s="26"/>
      <c r="F497" s="26"/>
      <c r="G497" s="27">
        <v>89.41</v>
      </c>
      <c r="H497" s="24">
        <f t="shared" si="209"/>
        <v>81.429872495446261</v>
      </c>
    </row>
    <row r="498" spans="1:8" x14ac:dyDescent="0.25">
      <c r="A498" s="39" t="s">
        <v>101</v>
      </c>
      <c r="B498" s="40" t="s">
        <v>349</v>
      </c>
      <c r="C498" s="41" t="s">
        <v>6</v>
      </c>
      <c r="D498" s="25">
        <f>D499</f>
        <v>56.8</v>
      </c>
      <c r="E498" s="25">
        <f t="shared" ref="E498:G500" si="228">E499</f>
        <v>0</v>
      </c>
      <c r="F498" s="25">
        <f t="shared" si="228"/>
        <v>0</v>
      </c>
      <c r="G498" s="25">
        <f t="shared" si="228"/>
        <v>56.8</v>
      </c>
      <c r="H498" s="24">
        <f t="shared" si="209"/>
        <v>100</v>
      </c>
    </row>
    <row r="499" spans="1:8" ht="39" x14ac:dyDescent="0.25">
      <c r="A499" s="39" t="s">
        <v>105</v>
      </c>
      <c r="B499" s="40" t="s">
        <v>350</v>
      </c>
      <c r="C499" s="41" t="s">
        <v>6</v>
      </c>
      <c r="D499" s="25">
        <f>D500</f>
        <v>56.8</v>
      </c>
      <c r="E499" s="25">
        <f t="shared" si="228"/>
        <v>0</v>
      </c>
      <c r="F499" s="25">
        <f t="shared" si="228"/>
        <v>0</v>
      </c>
      <c r="G499" s="25">
        <f t="shared" si="228"/>
        <v>56.8</v>
      </c>
      <c r="H499" s="24">
        <f t="shared" si="209"/>
        <v>100</v>
      </c>
    </row>
    <row r="500" spans="1:8" x14ac:dyDescent="0.25">
      <c r="A500" s="39" t="s">
        <v>351</v>
      </c>
      <c r="B500" s="40" t="s">
        <v>352</v>
      </c>
      <c r="C500" s="41" t="s">
        <v>6</v>
      </c>
      <c r="D500" s="25">
        <f>D501</f>
        <v>56.8</v>
      </c>
      <c r="E500" s="25">
        <f t="shared" si="228"/>
        <v>0</v>
      </c>
      <c r="F500" s="25">
        <f t="shared" si="228"/>
        <v>0</v>
      </c>
      <c r="G500" s="25">
        <f t="shared" si="228"/>
        <v>56.8</v>
      </c>
      <c r="H500" s="24">
        <f t="shared" si="209"/>
        <v>100</v>
      </c>
    </row>
    <row r="501" spans="1:8" ht="26.25" x14ac:dyDescent="0.25">
      <c r="A501" s="39" t="s">
        <v>25</v>
      </c>
      <c r="B501" s="40" t="s">
        <v>352</v>
      </c>
      <c r="C501" s="41" t="s">
        <v>26</v>
      </c>
      <c r="D501" s="25">
        <v>56.8</v>
      </c>
      <c r="E501" s="26"/>
      <c r="F501" s="26"/>
      <c r="G501" s="27">
        <v>56.8</v>
      </c>
      <c r="H501" s="24">
        <f t="shared" si="209"/>
        <v>100</v>
      </c>
    </row>
    <row r="502" spans="1:8" x14ac:dyDescent="0.25">
      <c r="A502" s="36" t="s">
        <v>353</v>
      </c>
      <c r="B502" s="37" t="s">
        <v>354</v>
      </c>
      <c r="C502" s="38" t="s">
        <v>6</v>
      </c>
      <c r="D502" s="24">
        <f>SUM(D503+D519+D526+D530+D541+D517)</f>
        <v>52795.210000000006</v>
      </c>
      <c r="E502" s="24">
        <f t="shared" ref="E502:G502" si="229">SUM(E503+E519+E526+E530+E541+E517)</f>
        <v>30</v>
      </c>
      <c r="F502" s="24">
        <f t="shared" si="229"/>
        <v>157.19999999999999</v>
      </c>
      <c r="G502" s="24">
        <f t="shared" si="229"/>
        <v>52090.469999999987</v>
      </c>
      <c r="H502" s="24">
        <f t="shared" si="209"/>
        <v>98.665144053788183</v>
      </c>
    </row>
    <row r="503" spans="1:8" ht="26.25" x14ac:dyDescent="0.25">
      <c r="A503" s="39" t="s">
        <v>355</v>
      </c>
      <c r="B503" s="40" t="s">
        <v>356</v>
      </c>
      <c r="C503" s="41" t="s">
        <v>6</v>
      </c>
      <c r="D503" s="25">
        <f>SUM(D504+D508+D511+D515)</f>
        <v>44289.73000000001</v>
      </c>
      <c r="E503" s="25">
        <f t="shared" ref="E503:G503" si="230">SUM(E504+E508+E511+E515)</f>
        <v>0</v>
      </c>
      <c r="F503" s="25">
        <f t="shared" si="230"/>
        <v>127.2</v>
      </c>
      <c r="G503" s="25">
        <f t="shared" si="230"/>
        <v>43623.869999999995</v>
      </c>
      <c r="H503" s="24">
        <f t="shared" si="209"/>
        <v>98.49658148740123</v>
      </c>
    </row>
    <row r="504" spans="1:8" x14ac:dyDescent="0.25">
      <c r="A504" s="39" t="s">
        <v>357</v>
      </c>
      <c r="B504" s="40" t="s">
        <v>358</v>
      </c>
      <c r="C504" s="41" t="s">
        <v>6</v>
      </c>
      <c r="D504" s="25">
        <f>SUM(D505:D507)</f>
        <v>2516.5</v>
      </c>
      <c r="E504" s="25">
        <f t="shared" ref="E504:G504" si="231">SUM(E505:E507)</f>
        <v>0</v>
      </c>
      <c r="F504" s="25">
        <f t="shared" si="231"/>
        <v>127.2</v>
      </c>
      <c r="G504" s="25">
        <f t="shared" si="231"/>
        <v>2316.14</v>
      </c>
      <c r="H504" s="24">
        <f t="shared" si="209"/>
        <v>92.038148221736535</v>
      </c>
    </row>
    <row r="505" spans="1:8" ht="51.75" x14ac:dyDescent="0.25">
      <c r="A505" s="39" t="s">
        <v>15</v>
      </c>
      <c r="B505" s="40" t="s">
        <v>358</v>
      </c>
      <c r="C505" s="41" t="s">
        <v>16</v>
      </c>
      <c r="D505" s="25">
        <v>157.91999999999999</v>
      </c>
      <c r="E505" s="26"/>
      <c r="F505" s="26">
        <v>127.2</v>
      </c>
      <c r="G505" s="27">
        <v>157.91999999999999</v>
      </c>
      <c r="H505" s="24">
        <f t="shared" si="209"/>
        <v>100</v>
      </c>
    </row>
    <row r="506" spans="1:8" ht="26.25" x14ac:dyDescent="0.25">
      <c r="A506" s="39" t="s">
        <v>25</v>
      </c>
      <c r="B506" s="40" t="s">
        <v>358</v>
      </c>
      <c r="C506" s="41" t="s">
        <v>26</v>
      </c>
      <c r="D506" s="25">
        <v>2237.7199999999998</v>
      </c>
      <c r="E506" s="26"/>
      <c r="F506" s="26"/>
      <c r="G506" s="27">
        <v>2037.36</v>
      </c>
      <c r="H506" s="24">
        <f t="shared" si="209"/>
        <v>91.046243497846021</v>
      </c>
    </row>
    <row r="507" spans="1:8" x14ac:dyDescent="0.25">
      <c r="A507" s="39" t="s">
        <v>29</v>
      </c>
      <c r="B507" s="40" t="s">
        <v>358</v>
      </c>
      <c r="C507" s="41" t="s">
        <v>30</v>
      </c>
      <c r="D507" s="25">
        <v>120.86</v>
      </c>
      <c r="E507" s="26"/>
      <c r="F507" s="26"/>
      <c r="G507" s="27">
        <v>120.86</v>
      </c>
      <c r="H507" s="24">
        <f t="shared" si="209"/>
        <v>100</v>
      </c>
    </row>
    <row r="508" spans="1:8" ht="26.25" x14ac:dyDescent="0.25">
      <c r="A508" s="39" t="s">
        <v>27</v>
      </c>
      <c r="B508" s="40" t="s">
        <v>359</v>
      </c>
      <c r="C508" s="41" t="s">
        <v>6</v>
      </c>
      <c r="D508" s="25">
        <f>SUM(D509:D510)</f>
        <v>15827.73</v>
      </c>
      <c r="E508" s="25">
        <f t="shared" ref="E508:G508" si="232">SUM(E509:E510)</f>
        <v>0</v>
      </c>
      <c r="F508" s="25">
        <f t="shared" si="232"/>
        <v>0</v>
      </c>
      <c r="G508" s="25">
        <f t="shared" si="232"/>
        <v>15827.73</v>
      </c>
      <c r="H508" s="24">
        <f t="shared" si="209"/>
        <v>100</v>
      </c>
    </row>
    <row r="509" spans="1:8" ht="51.75" x14ac:dyDescent="0.25">
      <c r="A509" s="39" t="s">
        <v>15</v>
      </c>
      <c r="B509" s="40" t="s">
        <v>359</v>
      </c>
      <c r="C509" s="41" t="s">
        <v>16</v>
      </c>
      <c r="D509" s="25">
        <v>15827.23</v>
      </c>
      <c r="E509" s="26"/>
      <c r="F509" s="26"/>
      <c r="G509" s="27">
        <v>15827.23</v>
      </c>
      <c r="H509" s="24">
        <f t="shared" si="209"/>
        <v>100</v>
      </c>
    </row>
    <row r="510" spans="1:8" x14ac:dyDescent="0.25">
      <c r="A510" s="39" t="s">
        <v>29</v>
      </c>
      <c r="B510" s="40" t="s">
        <v>359</v>
      </c>
      <c r="C510" s="41" t="s">
        <v>30</v>
      </c>
      <c r="D510" s="25">
        <v>0.5</v>
      </c>
      <c r="E510" s="26"/>
      <c r="F510" s="26"/>
      <c r="G510" s="27">
        <v>0.5</v>
      </c>
      <c r="H510" s="24">
        <f t="shared" si="209"/>
        <v>100</v>
      </c>
    </row>
    <row r="511" spans="1:8" ht="26.25" x14ac:dyDescent="0.25">
      <c r="A511" s="39" t="s">
        <v>31</v>
      </c>
      <c r="B511" s="40" t="s">
        <v>360</v>
      </c>
      <c r="C511" s="41" t="s">
        <v>6</v>
      </c>
      <c r="D511" s="25">
        <f>SUM(D512+D513+D514)</f>
        <v>23280.340000000004</v>
      </c>
      <c r="E511" s="25">
        <f t="shared" ref="E511:G511" si="233">SUM(E512+E513+E514)</f>
        <v>0</v>
      </c>
      <c r="F511" s="25">
        <f t="shared" si="233"/>
        <v>0</v>
      </c>
      <c r="G511" s="25">
        <f t="shared" si="233"/>
        <v>22816.41</v>
      </c>
      <c r="H511" s="24">
        <f t="shared" si="209"/>
        <v>98.007202643947622</v>
      </c>
    </row>
    <row r="512" spans="1:8" ht="51.75" x14ac:dyDescent="0.25">
      <c r="A512" s="39" t="s">
        <v>15</v>
      </c>
      <c r="B512" s="40" t="s">
        <v>360</v>
      </c>
      <c r="C512" s="41" t="s">
        <v>16</v>
      </c>
      <c r="D512" s="25">
        <v>21379.24</v>
      </c>
      <c r="E512" s="26"/>
      <c r="F512" s="26"/>
      <c r="G512" s="27">
        <v>21002.82</v>
      </c>
      <c r="H512" s="24">
        <f t="shared" si="209"/>
        <v>98.239320013246484</v>
      </c>
    </row>
    <row r="513" spans="1:8" ht="26.25" x14ac:dyDescent="0.25">
      <c r="A513" s="39" t="s">
        <v>25</v>
      </c>
      <c r="B513" s="40" t="s">
        <v>360</v>
      </c>
      <c r="C513" s="41" t="s">
        <v>26</v>
      </c>
      <c r="D513" s="25">
        <v>1900.9</v>
      </c>
      <c r="E513" s="26"/>
      <c r="F513" s="26"/>
      <c r="G513" s="27">
        <v>1813.39</v>
      </c>
      <c r="H513" s="24">
        <f t="shared" si="209"/>
        <v>95.396391183123782</v>
      </c>
    </row>
    <row r="514" spans="1:8" x14ac:dyDescent="0.25">
      <c r="A514" s="39" t="s">
        <v>29</v>
      </c>
      <c r="B514" s="40" t="s">
        <v>360</v>
      </c>
      <c r="C514" s="41" t="s">
        <v>30</v>
      </c>
      <c r="D514" s="25">
        <v>0.2</v>
      </c>
      <c r="E514" s="26"/>
      <c r="F514" s="26"/>
      <c r="G514" s="27">
        <v>0.2</v>
      </c>
      <c r="H514" s="24">
        <f t="shared" si="209"/>
        <v>100</v>
      </c>
    </row>
    <row r="515" spans="1:8" ht="26.25" x14ac:dyDescent="0.25">
      <c r="A515" s="39" t="s">
        <v>31</v>
      </c>
      <c r="B515" s="40" t="s">
        <v>361</v>
      </c>
      <c r="C515" s="41" t="s">
        <v>6</v>
      </c>
      <c r="D515" s="25">
        <f>SUM(D516)</f>
        <v>2665.16</v>
      </c>
      <c r="E515" s="25">
        <f t="shared" ref="E515:G515" si="234">SUM(E516)</f>
        <v>0</v>
      </c>
      <c r="F515" s="25">
        <f t="shared" si="234"/>
        <v>0</v>
      </c>
      <c r="G515" s="25">
        <f t="shared" si="234"/>
        <v>2663.59</v>
      </c>
      <c r="H515" s="24">
        <f t="shared" si="209"/>
        <v>99.941091716820011</v>
      </c>
    </row>
    <row r="516" spans="1:8" ht="51.75" x14ac:dyDescent="0.25">
      <c r="A516" s="39" t="s">
        <v>15</v>
      </c>
      <c r="B516" s="40" t="s">
        <v>361</v>
      </c>
      <c r="C516" s="41" t="s">
        <v>16</v>
      </c>
      <c r="D516" s="25">
        <v>2665.16</v>
      </c>
      <c r="E516" s="26"/>
      <c r="F516" s="26"/>
      <c r="G516" s="27">
        <v>2663.59</v>
      </c>
      <c r="H516" s="24">
        <f t="shared" si="209"/>
        <v>99.941091716820011</v>
      </c>
    </row>
    <row r="517" spans="1:8" ht="26.25" x14ac:dyDescent="0.25">
      <c r="A517" s="12" t="s">
        <v>552</v>
      </c>
      <c r="B517" s="13" t="s">
        <v>571</v>
      </c>
      <c r="C517" s="13" t="s">
        <v>6</v>
      </c>
      <c r="D517" s="21">
        <f>SUM(D518)</f>
        <v>78.59</v>
      </c>
      <c r="E517" s="21">
        <f t="shared" ref="E517:G517" si="235">SUM(E518)</f>
        <v>0</v>
      </c>
      <c r="F517" s="21">
        <f t="shared" si="235"/>
        <v>0</v>
      </c>
      <c r="G517" s="21">
        <f t="shared" si="235"/>
        <v>78.59</v>
      </c>
      <c r="H517" s="24">
        <f t="shared" si="209"/>
        <v>100</v>
      </c>
    </row>
    <row r="518" spans="1:8" x14ac:dyDescent="0.25">
      <c r="A518" s="12" t="s">
        <v>29</v>
      </c>
      <c r="B518" s="13" t="s">
        <v>571</v>
      </c>
      <c r="C518" s="13" t="s">
        <v>30</v>
      </c>
      <c r="D518" s="21">
        <v>78.59</v>
      </c>
      <c r="E518" s="26"/>
      <c r="F518" s="26"/>
      <c r="G518" s="27">
        <v>78.59</v>
      </c>
      <c r="H518" s="24">
        <f t="shared" si="209"/>
        <v>100</v>
      </c>
    </row>
    <row r="519" spans="1:8" x14ac:dyDescent="0.25">
      <c r="A519" s="39" t="s">
        <v>21</v>
      </c>
      <c r="B519" s="40" t="s">
        <v>362</v>
      </c>
      <c r="C519" s="41" t="s">
        <v>6</v>
      </c>
      <c r="D519" s="25">
        <f>SUM(D520+D522+D524)</f>
        <v>3031.58</v>
      </c>
      <c r="E519" s="25">
        <f t="shared" ref="E519:G519" si="236">SUM(E520+E522+E524)</f>
        <v>0</v>
      </c>
      <c r="F519" s="25">
        <f t="shared" si="236"/>
        <v>0</v>
      </c>
      <c r="G519" s="25">
        <f t="shared" si="236"/>
        <v>3027.63</v>
      </c>
      <c r="H519" s="24">
        <f t="shared" si="209"/>
        <v>99.869704906352467</v>
      </c>
    </row>
    <row r="520" spans="1:8" ht="26.25" x14ac:dyDescent="0.25">
      <c r="A520" s="39" t="s">
        <v>363</v>
      </c>
      <c r="B520" s="40" t="s">
        <v>364</v>
      </c>
      <c r="C520" s="41" t="s">
        <v>6</v>
      </c>
      <c r="D520" s="25">
        <f>SUM(D521)</f>
        <v>51.62</v>
      </c>
      <c r="E520" s="25">
        <f t="shared" ref="E520:G520" si="237">SUM(E521)</f>
        <v>0</v>
      </c>
      <c r="F520" s="25">
        <f t="shared" si="237"/>
        <v>0</v>
      </c>
      <c r="G520" s="25">
        <f t="shared" si="237"/>
        <v>47.68</v>
      </c>
      <c r="H520" s="24">
        <f t="shared" si="209"/>
        <v>92.367299496319248</v>
      </c>
    </row>
    <row r="521" spans="1:8" ht="26.25" x14ac:dyDescent="0.25">
      <c r="A521" s="39" t="s">
        <v>25</v>
      </c>
      <c r="B521" s="40" t="s">
        <v>364</v>
      </c>
      <c r="C521" s="41" t="s">
        <v>26</v>
      </c>
      <c r="D521" s="25">
        <v>51.62</v>
      </c>
      <c r="E521" s="26"/>
      <c r="F521" s="26"/>
      <c r="G521" s="27">
        <v>47.68</v>
      </c>
      <c r="H521" s="24">
        <f t="shared" si="209"/>
        <v>92.367299496319248</v>
      </c>
    </row>
    <row r="522" spans="1:8" x14ac:dyDescent="0.25">
      <c r="A522" s="12" t="s">
        <v>405</v>
      </c>
      <c r="B522" s="13" t="s">
        <v>588</v>
      </c>
      <c r="C522" s="13" t="s">
        <v>6</v>
      </c>
      <c r="D522" s="21">
        <f>SUM(D523)</f>
        <v>381.56</v>
      </c>
      <c r="E522" s="21">
        <f t="shared" ref="E522:G522" si="238">SUM(E523)</f>
        <v>0</v>
      </c>
      <c r="F522" s="21">
        <f t="shared" si="238"/>
        <v>0</v>
      </c>
      <c r="G522" s="21">
        <f t="shared" si="238"/>
        <v>381.56</v>
      </c>
      <c r="H522" s="24">
        <f t="shared" si="209"/>
        <v>100</v>
      </c>
    </row>
    <row r="523" spans="1:8" ht="51.75" x14ac:dyDescent="0.25">
      <c r="A523" s="12" t="s">
        <v>15</v>
      </c>
      <c r="B523" s="13" t="s">
        <v>588</v>
      </c>
      <c r="C523" s="13" t="s">
        <v>16</v>
      </c>
      <c r="D523" s="21">
        <v>381.56</v>
      </c>
      <c r="E523" s="26"/>
      <c r="F523" s="26"/>
      <c r="G523" s="27">
        <v>381.56</v>
      </c>
      <c r="H523" s="24">
        <f t="shared" ref="H523:H586" si="239">G523/D523*100</f>
        <v>100</v>
      </c>
    </row>
    <row r="524" spans="1:8" ht="26.25" x14ac:dyDescent="0.25">
      <c r="A524" s="39" t="s">
        <v>31</v>
      </c>
      <c r="B524" s="40" t="s">
        <v>365</v>
      </c>
      <c r="C524" s="41" t="s">
        <v>6</v>
      </c>
      <c r="D524" s="25">
        <f>SUM(D525)</f>
        <v>2598.4</v>
      </c>
      <c r="E524" s="25">
        <f t="shared" ref="E524:G524" si="240">SUM(E525)</f>
        <v>0</v>
      </c>
      <c r="F524" s="25">
        <f t="shared" si="240"/>
        <v>0</v>
      </c>
      <c r="G524" s="25">
        <f t="shared" si="240"/>
        <v>2598.39</v>
      </c>
      <c r="H524" s="24">
        <f t="shared" si="239"/>
        <v>99.999615147783231</v>
      </c>
    </row>
    <row r="525" spans="1:8" ht="51.75" x14ac:dyDescent="0.25">
      <c r="A525" s="39" t="s">
        <v>15</v>
      </c>
      <c r="B525" s="40" t="s">
        <v>365</v>
      </c>
      <c r="C525" s="41" t="s">
        <v>16</v>
      </c>
      <c r="D525" s="25">
        <v>2598.4</v>
      </c>
      <c r="E525" s="26"/>
      <c r="F525" s="26"/>
      <c r="G525" s="27">
        <v>2598.39</v>
      </c>
      <c r="H525" s="24">
        <f t="shared" si="239"/>
        <v>99.999615147783231</v>
      </c>
    </row>
    <row r="526" spans="1:8" x14ac:dyDescent="0.25">
      <c r="A526" s="39" t="s">
        <v>366</v>
      </c>
      <c r="B526" s="40" t="s">
        <v>367</v>
      </c>
      <c r="C526" s="41" t="s">
        <v>6</v>
      </c>
      <c r="D526" s="25">
        <f>SUM(D527)</f>
        <v>54.76</v>
      </c>
      <c r="E526" s="25">
        <f t="shared" ref="E526:G527" si="241">SUM(E527)</f>
        <v>0</v>
      </c>
      <c r="F526" s="25">
        <f t="shared" si="241"/>
        <v>0</v>
      </c>
      <c r="G526" s="25">
        <f t="shared" si="241"/>
        <v>54.76</v>
      </c>
      <c r="H526" s="24">
        <f t="shared" si="239"/>
        <v>100</v>
      </c>
    </row>
    <row r="527" spans="1:8" x14ac:dyDescent="0.25">
      <c r="A527" s="39" t="s">
        <v>368</v>
      </c>
      <c r="B527" s="40" t="s">
        <v>369</v>
      </c>
      <c r="C527" s="41" t="s">
        <v>6</v>
      </c>
      <c r="D527" s="25">
        <f>SUM(D528)</f>
        <v>54.76</v>
      </c>
      <c r="E527" s="25">
        <f t="shared" si="241"/>
        <v>0</v>
      </c>
      <c r="F527" s="25">
        <f t="shared" si="241"/>
        <v>0</v>
      </c>
      <c r="G527" s="25">
        <f t="shared" si="241"/>
        <v>54.76</v>
      </c>
      <c r="H527" s="24">
        <f t="shared" si="239"/>
        <v>100</v>
      </c>
    </row>
    <row r="528" spans="1:8" ht="26.25" x14ac:dyDescent="0.25">
      <c r="A528" s="39" t="s">
        <v>25</v>
      </c>
      <c r="B528" s="40" t="s">
        <v>369</v>
      </c>
      <c r="C528" s="41" t="s">
        <v>26</v>
      </c>
      <c r="D528" s="25">
        <v>54.76</v>
      </c>
      <c r="E528" s="26"/>
      <c r="F528" s="26"/>
      <c r="G528" s="27">
        <v>54.76</v>
      </c>
      <c r="H528" s="24">
        <f t="shared" si="239"/>
        <v>100</v>
      </c>
    </row>
    <row r="529" spans="1:8" x14ac:dyDescent="0.25">
      <c r="A529" s="39" t="s">
        <v>29</v>
      </c>
      <c r="B529" s="40" t="s">
        <v>369</v>
      </c>
      <c r="C529" s="41" t="s">
        <v>30</v>
      </c>
      <c r="D529" s="25">
        <v>0</v>
      </c>
      <c r="E529" s="26"/>
      <c r="F529" s="26"/>
      <c r="G529" s="27">
        <v>0</v>
      </c>
      <c r="H529" s="24">
        <v>0</v>
      </c>
    </row>
    <row r="530" spans="1:8" x14ac:dyDescent="0.25">
      <c r="A530" s="39" t="s">
        <v>35</v>
      </c>
      <c r="B530" s="40" t="s">
        <v>370</v>
      </c>
      <c r="C530" s="41" t="s">
        <v>6</v>
      </c>
      <c r="D530" s="25">
        <f>SUM(D531+D533+D535+D537+D539)</f>
        <v>485.42</v>
      </c>
      <c r="E530" s="25">
        <f t="shared" ref="E530:G530" si="242">SUM(E531+E533+E535+E537+E539)</f>
        <v>30</v>
      </c>
      <c r="F530" s="25">
        <f t="shared" si="242"/>
        <v>30</v>
      </c>
      <c r="G530" s="25">
        <f t="shared" si="242"/>
        <v>475.45</v>
      </c>
      <c r="H530" s="24">
        <f t="shared" si="239"/>
        <v>97.946108524576644</v>
      </c>
    </row>
    <row r="531" spans="1:8" ht="39" x14ac:dyDescent="0.25">
      <c r="A531" s="39" t="s">
        <v>371</v>
      </c>
      <c r="B531" s="40" t="s">
        <v>372</v>
      </c>
      <c r="C531" s="41" t="s">
        <v>6</v>
      </c>
      <c r="D531" s="25">
        <f>SUM(D532)</f>
        <v>64.87</v>
      </c>
      <c r="E531" s="25">
        <f t="shared" ref="E531:G531" si="243">SUM(E532)</f>
        <v>0</v>
      </c>
      <c r="F531" s="25">
        <f t="shared" si="243"/>
        <v>0</v>
      </c>
      <c r="G531" s="25">
        <f t="shared" si="243"/>
        <v>64.87</v>
      </c>
      <c r="H531" s="24">
        <f t="shared" si="239"/>
        <v>100</v>
      </c>
    </row>
    <row r="532" spans="1:8" ht="26.25" x14ac:dyDescent="0.25">
      <c r="A532" s="39" t="s">
        <v>25</v>
      </c>
      <c r="B532" s="40" t="s">
        <v>372</v>
      </c>
      <c r="C532" s="41" t="s">
        <v>26</v>
      </c>
      <c r="D532" s="25">
        <v>64.87</v>
      </c>
      <c r="E532" s="26"/>
      <c r="F532" s="26"/>
      <c r="G532" s="27">
        <v>64.87</v>
      </c>
      <c r="H532" s="24">
        <f t="shared" si="239"/>
        <v>100</v>
      </c>
    </row>
    <row r="533" spans="1:8" ht="26.25" x14ac:dyDescent="0.25">
      <c r="A533" s="39" t="s">
        <v>373</v>
      </c>
      <c r="B533" s="40" t="s">
        <v>374</v>
      </c>
      <c r="C533" s="41" t="s">
        <v>6</v>
      </c>
      <c r="D533" s="25">
        <f>SUM(D534)</f>
        <v>57.55</v>
      </c>
      <c r="E533" s="25">
        <f t="shared" ref="E533:G533" si="244">SUM(E534)</f>
        <v>0</v>
      </c>
      <c r="F533" s="25">
        <f t="shared" si="244"/>
        <v>0</v>
      </c>
      <c r="G533" s="25">
        <f t="shared" si="244"/>
        <v>57.55</v>
      </c>
      <c r="H533" s="24">
        <f t="shared" si="239"/>
        <v>100</v>
      </c>
    </row>
    <row r="534" spans="1:8" ht="26.25" x14ac:dyDescent="0.25">
      <c r="A534" s="39" t="s">
        <v>25</v>
      </c>
      <c r="B534" s="40" t="s">
        <v>374</v>
      </c>
      <c r="C534" s="41" t="s">
        <v>26</v>
      </c>
      <c r="D534" s="25">
        <v>57.55</v>
      </c>
      <c r="E534" s="26"/>
      <c r="F534" s="26"/>
      <c r="G534" s="27">
        <v>57.55</v>
      </c>
      <c r="H534" s="24">
        <f t="shared" si="239"/>
        <v>100</v>
      </c>
    </row>
    <row r="535" spans="1:8" ht="26.25" x14ac:dyDescent="0.25">
      <c r="A535" s="39" t="s">
        <v>375</v>
      </c>
      <c r="B535" s="40" t="s">
        <v>376</v>
      </c>
      <c r="C535" s="41" t="s">
        <v>6</v>
      </c>
      <c r="D535" s="25">
        <f>SUM(D536)</f>
        <v>204</v>
      </c>
      <c r="E535" s="25">
        <f t="shared" ref="E535:G535" si="245">SUM(E536)</f>
        <v>0</v>
      </c>
      <c r="F535" s="25">
        <f t="shared" si="245"/>
        <v>0</v>
      </c>
      <c r="G535" s="25">
        <f t="shared" si="245"/>
        <v>194.03</v>
      </c>
      <c r="H535" s="24">
        <f t="shared" si="239"/>
        <v>95.112745098039227</v>
      </c>
    </row>
    <row r="536" spans="1:8" ht="26.25" x14ac:dyDescent="0.25">
      <c r="A536" s="39" t="s">
        <v>25</v>
      </c>
      <c r="B536" s="40" t="s">
        <v>376</v>
      </c>
      <c r="C536" s="41" t="s">
        <v>26</v>
      </c>
      <c r="D536" s="25">
        <v>204</v>
      </c>
      <c r="E536" s="26"/>
      <c r="F536" s="26"/>
      <c r="G536" s="27">
        <v>194.03</v>
      </c>
      <c r="H536" s="24">
        <f t="shared" si="239"/>
        <v>95.112745098039227</v>
      </c>
    </row>
    <row r="537" spans="1:8" ht="26.25" x14ac:dyDescent="0.25">
      <c r="A537" s="39" t="s">
        <v>377</v>
      </c>
      <c r="B537" s="40" t="s">
        <v>378</v>
      </c>
      <c r="C537" s="41" t="s">
        <v>6</v>
      </c>
      <c r="D537" s="25">
        <f>SUM(D538)</f>
        <v>129</v>
      </c>
      <c r="E537" s="25">
        <f t="shared" ref="E537:G537" si="246">SUM(E538)</f>
        <v>0</v>
      </c>
      <c r="F537" s="25">
        <f t="shared" si="246"/>
        <v>0</v>
      </c>
      <c r="G537" s="25">
        <f t="shared" si="246"/>
        <v>129</v>
      </c>
      <c r="H537" s="24">
        <f t="shared" si="239"/>
        <v>100</v>
      </c>
    </row>
    <row r="538" spans="1:8" ht="26.25" x14ac:dyDescent="0.25">
      <c r="A538" s="39" t="s">
        <v>25</v>
      </c>
      <c r="B538" s="40" t="s">
        <v>378</v>
      </c>
      <c r="C538" s="41" t="s">
        <v>26</v>
      </c>
      <c r="D538" s="25">
        <v>129</v>
      </c>
      <c r="E538" s="26"/>
      <c r="F538" s="26"/>
      <c r="G538" s="27">
        <v>129</v>
      </c>
      <c r="H538" s="24">
        <f t="shared" si="239"/>
        <v>100</v>
      </c>
    </row>
    <row r="539" spans="1:8" ht="26.25" x14ac:dyDescent="0.25">
      <c r="A539" s="39" t="s">
        <v>379</v>
      </c>
      <c r="B539" s="40" t="s">
        <v>380</v>
      </c>
      <c r="C539" s="41" t="s">
        <v>6</v>
      </c>
      <c r="D539" s="25">
        <v>30</v>
      </c>
      <c r="E539" s="25">
        <v>30</v>
      </c>
      <c r="F539" s="25">
        <v>30</v>
      </c>
      <c r="G539" s="25">
        <v>30</v>
      </c>
      <c r="H539" s="24">
        <f t="shared" si="239"/>
        <v>100</v>
      </c>
    </row>
    <row r="540" spans="1:8" ht="26.25" x14ac:dyDescent="0.25">
      <c r="A540" s="39" t="s">
        <v>25</v>
      </c>
      <c r="B540" s="40" t="s">
        <v>380</v>
      </c>
      <c r="C540" s="41" t="s">
        <v>26</v>
      </c>
      <c r="D540" s="25">
        <v>30</v>
      </c>
      <c r="E540" s="26"/>
      <c r="F540" s="26"/>
      <c r="G540" s="27">
        <v>30</v>
      </c>
      <c r="H540" s="24">
        <f t="shared" si="239"/>
        <v>100</v>
      </c>
    </row>
    <row r="541" spans="1:8" x14ac:dyDescent="0.25">
      <c r="A541" s="39" t="s">
        <v>101</v>
      </c>
      <c r="B541" s="40" t="s">
        <v>381</v>
      </c>
      <c r="C541" s="41" t="s">
        <v>6</v>
      </c>
      <c r="D541" s="25">
        <f>SUM(D542+D543+D544+D545+D566+D562)</f>
        <v>4855.13</v>
      </c>
      <c r="E541" s="25">
        <f t="shared" ref="E541:G541" si="247">SUM(E542+E543+E544+E545+E566+E562)</f>
        <v>0</v>
      </c>
      <c r="F541" s="25">
        <f t="shared" si="247"/>
        <v>0</v>
      </c>
      <c r="G541" s="25">
        <f t="shared" si="247"/>
        <v>4830.1699999999992</v>
      </c>
      <c r="H541" s="24">
        <f t="shared" si="239"/>
        <v>99.485904599876804</v>
      </c>
    </row>
    <row r="542" spans="1:8" ht="39" x14ac:dyDescent="0.25">
      <c r="A542" s="39" t="s">
        <v>103</v>
      </c>
      <c r="B542" s="40" t="s">
        <v>382</v>
      </c>
      <c r="C542" s="41" t="s">
        <v>6</v>
      </c>
      <c r="D542" s="25">
        <f>SUM(D549)</f>
        <v>267.39999999999998</v>
      </c>
      <c r="E542" s="25">
        <f t="shared" ref="E542:G542" si="248">SUM(E549)</f>
        <v>0</v>
      </c>
      <c r="F542" s="25">
        <f t="shared" si="248"/>
        <v>0</v>
      </c>
      <c r="G542" s="25">
        <f t="shared" si="248"/>
        <v>267.39999999999998</v>
      </c>
      <c r="H542" s="24">
        <f t="shared" si="239"/>
        <v>100</v>
      </c>
    </row>
    <row r="543" spans="1:8" ht="39" x14ac:dyDescent="0.25">
      <c r="A543" s="39" t="s">
        <v>105</v>
      </c>
      <c r="B543" s="40" t="s">
        <v>383</v>
      </c>
      <c r="C543" s="41" t="s">
        <v>6</v>
      </c>
      <c r="D543" s="25">
        <f>SUM(D546+D554+D556+D559)</f>
        <v>2311.8000000000002</v>
      </c>
      <c r="E543" s="25">
        <f t="shared" ref="E543:G543" si="249">SUM(E546+E554+E556+E559)</f>
        <v>0</v>
      </c>
      <c r="F543" s="25">
        <f t="shared" si="249"/>
        <v>0</v>
      </c>
      <c r="G543" s="25">
        <f t="shared" si="249"/>
        <v>2286.85</v>
      </c>
      <c r="H543" s="24">
        <f t="shared" si="239"/>
        <v>98.920754390518198</v>
      </c>
    </row>
    <row r="544" spans="1:8" ht="39" x14ac:dyDescent="0.25">
      <c r="A544" s="39" t="s">
        <v>384</v>
      </c>
      <c r="B544" s="40" t="s">
        <v>385</v>
      </c>
      <c r="C544" s="41" t="s">
        <v>6</v>
      </c>
      <c r="D544" s="25">
        <f>D564</f>
        <v>2.5</v>
      </c>
      <c r="E544" s="25">
        <f t="shared" ref="E544:G544" si="250">E564</f>
        <v>0</v>
      </c>
      <c r="F544" s="25">
        <f t="shared" si="250"/>
        <v>0</v>
      </c>
      <c r="G544" s="25">
        <f t="shared" si="250"/>
        <v>2.5</v>
      </c>
      <c r="H544" s="24">
        <f t="shared" si="239"/>
        <v>100</v>
      </c>
    </row>
    <row r="545" spans="1:8" ht="26.25" x14ac:dyDescent="0.25">
      <c r="A545" s="39" t="s">
        <v>109</v>
      </c>
      <c r="B545" s="40" t="s">
        <v>386</v>
      </c>
      <c r="C545" s="41" t="s">
        <v>6</v>
      </c>
      <c r="D545" s="25">
        <f>D551</f>
        <v>2.71</v>
      </c>
      <c r="E545" s="25">
        <f t="shared" ref="E545:G545" si="251">E551</f>
        <v>0</v>
      </c>
      <c r="F545" s="25">
        <f t="shared" si="251"/>
        <v>0</v>
      </c>
      <c r="G545" s="25">
        <f t="shared" si="251"/>
        <v>2.7</v>
      </c>
      <c r="H545" s="24">
        <f t="shared" si="239"/>
        <v>99.630996309963109</v>
      </c>
    </row>
    <row r="546" spans="1:8" x14ac:dyDescent="0.25">
      <c r="A546" s="39" t="s">
        <v>508</v>
      </c>
      <c r="B546" s="40" t="s">
        <v>387</v>
      </c>
      <c r="C546" s="41" t="s">
        <v>6</v>
      </c>
      <c r="D546" s="25">
        <f>SUM(D547:D548)</f>
        <v>780</v>
      </c>
      <c r="E546" s="25">
        <f t="shared" ref="E546:G546" si="252">SUM(E547:E548)</f>
        <v>0</v>
      </c>
      <c r="F546" s="25">
        <f t="shared" si="252"/>
        <v>0</v>
      </c>
      <c r="G546" s="25">
        <f t="shared" si="252"/>
        <v>765.93999999999994</v>
      </c>
      <c r="H546" s="24">
        <f t="shared" si="239"/>
        <v>98.197435897435895</v>
      </c>
    </row>
    <row r="547" spans="1:8" ht="51.75" x14ac:dyDescent="0.25">
      <c r="A547" s="39" t="s">
        <v>15</v>
      </c>
      <c r="B547" s="40" t="s">
        <v>387</v>
      </c>
      <c r="C547" s="41" t="s">
        <v>16</v>
      </c>
      <c r="D547" s="25">
        <v>724.83</v>
      </c>
      <c r="E547" s="26"/>
      <c r="F547" s="26"/>
      <c r="G547" s="27">
        <v>723.31</v>
      </c>
      <c r="H547" s="24">
        <f t="shared" si="239"/>
        <v>99.790295655533015</v>
      </c>
    </row>
    <row r="548" spans="1:8" ht="26.25" x14ac:dyDescent="0.25">
      <c r="A548" s="39" t="s">
        <v>25</v>
      </c>
      <c r="B548" s="40" t="s">
        <v>387</v>
      </c>
      <c r="C548" s="41" t="s">
        <v>26</v>
      </c>
      <c r="D548" s="25">
        <v>55.17</v>
      </c>
      <c r="E548" s="26"/>
      <c r="F548" s="26"/>
      <c r="G548" s="27">
        <v>42.63</v>
      </c>
      <c r="H548" s="24">
        <f t="shared" si="239"/>
        <v>77.270255573681339</v>
      </c>
    </row>
    <row r="549" spans="1:8" ht="26.25" x14ac:dyDescent="0.25">
      <c r="A549" s="39" t="s">
        <v>388</v>
      </c>
      <c r="B549" s="40" t="s">
        <v>389</v>
      </c>
      <c r="C549" s="41" t="s">
        <v>6</v>
      </c>
      <c r="D549" s="25">
        <f>D550</f>
        <v>267.39999999999998</v>
      </c>
      <c r="E549" s="25">
        <f t="shared" ref="E549:G549" si="253">E550</f>
        <v>0</v>
      </c>
      <c r="F549" s="25">
        <f t="shared" si="253"/>
        <v>0</v>
      </c>
      <c r="G549" s="25">
        <f t="shared" si="253"/>
        <v>267.39999999999998</v>
      </c>
      <c r="H549" s="24">
        <f t="shared" si="239"/>
        <v>100</v>
      </c>
    </row>
    <row r="550" spans="1:8" ht="26.25" x14ac:dyDescent="0.25">
      <c r="A550" s="39" t="s">
        <v>25</v>
      </c>
      <c r="B550" s="40" t="s">
        <v>389</v>
      </c>
      <c r="C550" s="41" t="s">
        <v>26</v>
      </c>
      <c r="D550" s="25">
        <v>267.39999999999998</v>
      </c>
      <c r="E550" s="26"/>
      <c r="F550" s="26"/>
      <c r="G550" s="27">
        <v>267.39999999999998</v>
      </c>
      <c r="H550" s="24">
        <f t="shared" si="239"/>
        <v>100</v>
      </c>
    </row>
    <row r="551" spans="1:8" ht="39" x14ac:dyDescent="0.25">
      <c r="A551" s="39" t="s">
        <v>390</v>
      </c>
      <c r="B551" s="40" t="s">
        <v>391</v>
      </c>
      <c r="C551" s="41" t="s">
        <v>6</v>
      </c>
      <c r="D551" s="25">
        <f>D552+D553</f>
        <v>2.71</v>
      </c>
      <c r="E551" s="25">
        <f t="shared" ref="E551:G551" si="254">E552+E553</f>
        <v>0</v>
      </c>
      <c r="F551" s="25">
        <f t="shared" si="254"/>
        <v>0</v>
      </c>
      <c r="G551" s="25">
        <f t="shared" si="254"/>
        <v>2.7</v>
      </c>
      <c r="H551" s="24">
        <f t="shared" si="239"/>
        <v>99.630996309963109</v>
      </c>
    </row>
    <row r="552" spans="1:8" ht="51.75" x14ac:dyDescent="0.25">
      <c r="A552" s="39" t="s">
        <v>15</v>
      </c>
      <c r="B552" s="40" t="s">
        <v>391</v>
      </c>
      <c r="C552" s="41" t="s">
        <v>16</v>
      </c>
      <c r="D552" s="25" t="s">
        <v>482</v>
      </c>
      <c r="E552" s="26"/>
      <c r="F552" s="26"/>
      <c r="G552" s="27">
        <v>0</v>
      </c>
      <c r="H552" s="24">
        <v>0</v>
      </c>
    </row>
    <row r="553" spans="1:8" ht="26.25" x14ac:dyDescent="0.25">
      <c r="A553" s="39" t="s">
        <v>25</v>
      </c>
      <c r="B553" s="40" t="s">
        <v>391</v>
      </c>
      <c r="C553" s="41" t="s">
        <v>26</v>
      </c>
      <c r="D553" s="25" t="s">
        <v>484</v>
      </c>
      <c r="E553" s="26"/>
      <c r="F553" s="26"/>
      <c r="G553" s="27">
        <v>2.7</v>
      </c>
      <c r="H553" s="24">
        <f t="shared" si="239"/>
        <v>99.630996309963109</v>
      </c>
    </row>
    <row r="554" spans="1:8" ht="26.25" x14ac:dyDescent="0.25">
      <c r="A554" s="39" t="s">
        <v>392</v>
      </c>
      <c r="B554" s="40" t="s">
        <v>393</v>
      </c>
      <c r="C554" s="41" t="s">
        <v>6</v>
      </c>
      <c r="D554" s="25">
        <f>D555</f>
        <v>0.8</v>
      </c>
      <c r="E554" s="25">
        <f t="shared" ref="E554:F554" si="255">E555</f>
        <v>0</v>
      </c>
      <c r="F554" s="25">
        <f t="shared" si="255"/>
        <v>0</v>
      </c>
      <c r="G554" s="25">
        <f>G555</f>
        <v>0.71</v>
      </c>
      <c r="H554" s="24">
        <f t="shared" si="239"/>
        <v>88.75</v>
      </c>
    </row>
    <row r="555" spans="1:8" ht="26.25" x14ac:dyDescent="0.25">
      <c r="A555" s="39" t="s">
        <v>25</v>
      </c>
      <c r="B555" s="40" t="s">
        <v>393</v>
      </c>
      <c r="C555" s="41" t="s">
        <v>26</v>
      </c>
      <c r="D555" s="25">
        <v>0.8</v>
      </c>
      <c r="E555" s="26"/>
      <c r="F555" s="26"/>
      <c r="G555" s="27">
        <v>0.71</v>
      </c>
      <c r="H555" s="24">
        <f t="shared" si="239"/>
        <v>88.75</v>
      </c>
    </row>
    <row r="556" spans="1:8" ht="64.5" x14ac:dyDescent="0.25">
      <c r="A556" s="39" t="s">
        <v>394</v>
      </c>
      <c r="B556" s="40" t="s">
        <v>395</v>
      </c>
      <c r="C556" s="41" t="s">
        <v>6</v>
      </c>
      <c r="D556" s="25">
        <f>SUM(D557:D558)</f>
        <v>752</v>
      </c>
      <c r="E556" s="25">
        <f t="shared" ref="E556:F556" si="256">SUM(E557:E558)</f>
        <v>0</v>
      </c>
      <c r="F556" s="25">
        <f t="shared" si="256"/>
        <v>0</v>
      </c>
      <c r="G556" s="25">
        <f>SUM(G557:G558)</f>
        <v>741.2</v>
      </c>
      <c r="H556" s="24">
        <f t="shared" si="239"/>
        <v>98.563829787234042</v>
      </c>
    </row>
    <row r="557" spans="1:8" ht="51.75" x14ac:dyDescent="0.25">
      <c r="A557" s="39" t="s">
        <v>15</v>
      </c>
      <c r="B557" s="40" t="s">
        <v>395</v>
      </c>
      <c r="C557" s="41" t="s">
        <v>16</v>
      </c>
      <c r="D557" s="25">
        <v>715.65</v>
      </c>
      <c r="E557" s="26"/>
      <c r="F557" s="26"/>
      <c r="G557" s="27">
        <v>709.1</v>
      </c>
      <c r="H557" s="24">
        <f t="shared" si="239"/>
        <v>99.084748131069659</v>
      </c>
    </row>
    <row r="558" spans="1:8" ht="26.25" x14ac:dyDescent="0.25">
      <c r="A558" s="39" t="s">
        <v>25</v>
      </c>
      <c r="B558" s="40" t="s">
        <v>395</v>
      </c>
      <c r="C558" s="41" t="s">
        <v>26</v>
      </c>
      <c r="D558" s="25">
        <v>36.35</v>
      </c>
      <c r="E558" s="26"/>
      <c r="F558" s="26"/>
      <c r="G558" s="27">
        <v>32.1</v>
      </c>
      <c r="H558" s="24">
        <f t="shared" si="239"/>
        <v>88.308115543328753</v>
      </c>
    </row>
    <row r="559" spans="1:8" x14ac:dyDescent="0.25">
      <c r="A559" s="39" t="s">
        <v>396</v>
      </c>
      <c r="B559" s="40" t="s">
        <v>397</v>
      </c>
      <c r="C559" s="41" t="s">
        <v>6</v>
      </c>
      <c r="D559" s="25">
        <f>SUM(D560:D561)</f>
        <v>779</v>
      </c>
      <c r="E559" s="25">
        <f t="shared" ref="E559:G559" si="257">SUM(E560:E561)</f>
        <v>0</v>
      </c>
      <c r="F559" s="25">
        <f t="shared" si="257"/>
        <v>0</v>
      </c>
      <c r="G559" s="25">
        <f t="shared" si="257"/>
        <v>779</v>
      </c>
      <c r="H559" s="24">
        <f t="shared" si="239"/>
        <v>100</v>
      </c>
    </row>
    <row r="560" spans="1:8" ht="51.75" x14ac:dyDescent="0.25">
      <c r="A560" s="39" t="s">
        <v>15</v>
      </c>
      <c r="B560" s="40" t="s">
        <v>397</v>
      </c>
      <c r="C560" s="41" t="s">
        <v>16</v>
      </c>
      <c r="D560" s="25">
        <v>706.95</v>
      </c>
      <c r="E560" s="26"/>
      <c r="F560" s="26"/>
      <c r="G560" s="27">
        <v>706.95</v>
      </c>
      <c r="H560" s="24">
        <f t="shared" si="239"/>
        <v>100</v>
      </c>
    </row>
    <row r="561" spans="1:8" ht="26.25" x14ac:dyDescent="0.25">
      <c r="A561" s="39" t="s">
        <v>25</v>
      </c>
      <c r="B561" s="40" t="s">
        <v>397</v>
      </c>
      <c r="C561" s="41" t="s">
        <v>26</v>
      </c>
      <c r="D561" s="25">
        <v>72.05</v>
      </c>
      <c r="E561" s="26"/>
      <c r="F561" s="26"/>
      <c r="G561" s="27">
        <v>72.05</v>
      </c>
      <c r="H561" s="24">
        <f t="shared" si="239"/>
        <v>100</v>
      </c>
    </row>
    <row r="562" spans="1:8" x14ac:dyDescent="0.25">
      <c r="A562" s="16" t="s">
        <v>587</v>
      </c>
      <c r="B562" s="17" t="s">
        <v>586</v>
      </c>
      <c r="C562" s="17" t="s">
        <v>6</v>
      </c>
      <c r="D562" s="21">
        <f>SUM(D563)</f>
        <v>898.4</v>
      </c>
      <c r="E562" s="21">
        <f t="shared" ref="E562:G562" si="258">SUM(E563)</f>
        <v>0</v>
      </c>
      <c r="F562" s="21">
        <f t="shared" si="258"/>
        <v>0</v>
      </c>
      <c r="G562" s="21">
        <f t="shared" si="258"/>
        <v>898.4</v>
      </c>
      <c r="H562" s="24">
        <f t="shared" si="239"/>
        <v>100</v>
      </c>
    </row>
    <row r="563" spans="1:8" ht="51.75" x14ac:dyDescent="0.25">
      <c r="A563" s="12" t="s">
        <v>15</v>
      </c>
      <c r="B563" s="17" t="s">
        <v>586</v>
      </c>
      <c r="C563" s="17" t="s">
        <v>16</v>
      </c>
      <c r="D563" s="21">
        <v>898.4</v>
      </c>
      <c r="E563" s="26"/>
      <c r="F563" s="26"/>
      <c r="G563" s="27">
        <v>898.4</v>
      </c>
      <c r="H563" s="24">
        <f t="shared" si="239"/>
        <v>100</v>
      </c>
    </row>
    <row r="564" spans="1:8" ht="39" x14ac:dyDescent="0.25">
      <c r="A564" s="39" t="s">
        <v>384</v>
      </c>
      <c r="B564" s="40" t="s">
        <v>398</v>
      </c>
      <c r="C564" s="41" t="s">
        <v>6</v>
      </c>
      <c r="D564" s="25">
        <f>D565</f>
        <v>2.5</v>
      </c>
      <c r="E564" s="25">
        <f t="shared" ref="E564:G564" si="259">E565</f>
        <v>0</v>
      </c>
      <c r="F564" s="25">
        <f t="shared" si="259"/>
        <v>0</v>
      </c>
      <c r="G564" s="25">
        <f t="shared" si="259"/>
        <v>2.5</v>
      </c>
      <c r="H564" s="24">
        <f t="shared" si="239"/>
        <v>100</v>
      </c>
    </row>
    <row r="565" spans="1:8" ht="26.25" x14ac:dyDescent="0.25">
      <c r="A565" s="39" t="s">
        <v>25</v>
      </c>
      <c r="B565" s="40" t="s">
        <v>398</v>
      </c>
      <c r="C565" s="41" t="s">
        <v>26</v>
      </c>
      <c r="D565" s="25">
        <v>2.5</v>
      </c>
      <c r="E565" s="26"/>
      <c r="F565" s="26"/>
      <c r="G565" s="27">
        <v>2.5</v>
      </c>
      <c r="H565" s="24">
        <f t="shared" si="239"/>
        <v>100</v>
      </c>
    </row>
    <row r="566" spans="1:8" ht="64.5" x14ac:dyDescent="0.25">
      <c r="A566" s="16" t="s">
        <v>584</v>
      </c>
      <c r="B566" s="17" t="s">
        <v>585</v>
      </c>
      <c r="C566" s="17" t="s">
        <v>6</v>
      </c>
      <c r="D566" s="25">
        <f>SUM(D567)</f>
        <v>1372.32</v>
      </c>
      <c r="E566" s="25">
        <f t="shared" ref="E566:G566" si="260">SUM(E567)</f>
        <v>0</v>
      </c>
      <c r="F566" s="25">
        <f t="shared" si="260"/>
        <v>0</v>
      </c>
      <c r="G566" s="25">
        <f t="shared" si="260"/>
        <v>1372.32</v>
      </c>
      <c r="H566" s="24">
        <f t="shared" si="239"/>
        <v>100</v>
      </c>
    </row>
    <row r="567" spans="1:8" ht="51.75" x14ac:dyDescent="0.25">
      <c r="A567" s="12" t="s">
        <v>15</v>
      </c>
      <c r="B567" s="17" t="s">
        <v>585</v>
      </c>
      <c r="C567" s="17" t="s">
        <v>16</v>
      </c>
      <c r="D567" s="25">
        <v>1372.32</v>
      </c>
      <c r="E567" s="26"/>
      <c r="F567" s="26"/>
      <c r="G567" s="27">
        <v>1372.32</v>
      </c>
      <c r="H567" s="24">
        <f t="shared" si="239"/>
        <v>100</v>
      </c>
    </row>
    <row r="568" spans="1:8" ht="26.25" x14ac:dyDescent="0.25">
      <c r="A568" s="36" t="s">
        <v>399</v>
      </c>
      <c r="B568" s="37" t="s">
        <v>400</v>
      </c>
      <c r="C568" s="38" t="s">
        <v>6</v>
      </c>
      <c r="D568" s="24">
        <f>SUM(D569+D574+D577+D580+D582+D587+D589+D593)</f>
        <v>79167.429999999993</v>
      </c>
      <c r="E568" s="24">
        <f t="shared" ref="E568:G568" si="261">SUM(E569+E574+E577+E580+E582+E587+E589+E593)</f>
        <v>2132</v>
      </c>
      <c r="F568" s="29">
        <f t="shared" si="261"/>
        <v>9593.2999999999993</v>
      </c>
      <c r="G568" s="24">
        <f t="shared" si="261"/>
        <v>79156.160000000003</v>
      </c>
      <c r="H568" s="24">
        <f t="shared" si="239"/>
        <v>99.985764347787992</v>
      </c>
    </row>
    <row r="569" spans="1:8" ht="26.25" x14ac:dyDescent="0.25">
      <c r="A569" s="39" t="s">
        <v>355</v>
      </c>
      <c r="B569" s="40" t="s">
        <v>401</v>
      </c>
      <c r="C569" s="41" t="s">
        <v>6</v>
      </c>
      <c r="D569" s="25">
        <f>SUM(D570+D572)</f>
        <v>12088.15</v>
      </c>
      <c r="E569" s="25">
        <f t="shared" ref="E569:G569" si="262">SUM(E570+E572)</f>
        <v>0</v>
      </c>
      <c r="F569" s="30">
        <f t="shared" si="262"/>
        <v>0</v>
      </c>
      <c r="G569" s="25">
        <f t="shared" si="262"/>
        <v>12076.88</v>
      </c>
      <c r="H569" s="24">
        <f t="shared" si="239"/>
        <v>99.906768198607722</v>
      </c>
    </row>
    <row r="570" spans="1:8" x14ac:dyDescent="0.25">
      <c r="A570" s="39" t="s">
        <v>357</v>
      </c>
      <c r="B570" s="40" t="s">
        <v>402</v>
      </c>
      <c r="C570" s="41" t="s">
        <v>6</v>
      </c>
      <c r="D570" s="25">
        <f>SUM(D571)</f>
        <v>492.55</v>
      </c>
      <c r="E570" s="25">
        <f t="shared" ref="E570:G570" si="263">SUM(E571)</f>
        <v>0</v>
      </c>
      <c r="F570" s="30">
        <f t="shared" si="263"/>
        <v>0</v>
      </c>
      <c r="G570" s="25">
        <f t="shared" si="263"/>
        <v>482.99</v>
      </c>
      <c r="H570" s="24">
        <f t="shared" si="239"/>
        <v>98.05908029641661</v>
      </c>
    </row>
    <row r="571" spans="1:8" ht="26.25" x14ac:dyDescent="0.25">
      <c r="A571" s="39" t="s">
        <v>25</v>
      </c>
      <c r="B571" s="40" t="s">
        <v>402</v>
      </c>
      <c r="C571" s="41" t="s">
        <v>26</v>
      </c>
      <c r="D571" s="25">
        <v>492.55</v>
      </c>
      <c r="E571" s="27"/>
      <c r="F571" s="31"/>
      <c r="G571" s="27">
        <v>482.99</v>
      </c>
      <c r="H571" s="24">
        <f t="shared" si="239"/>
        <v>98.05908029641661</v>
      </c>
    </row>
    <row r="572" spans="1:8" ht="26.25" x14ac:dyDescent="0.25">
      <c r="A572" s="39" t="s">
        <v>31</v>
      </c>
      <c r="B572" s="40" t="s">
        <v>403</v>
      </c>
      <c r="C572" s="41" t="s">
        <v>6</v>
      </c>
      <c r="D572" s="25">
        <f>SUM(D573)</f>
        <v>11595.6</v>
      </c>
      <c r="E572" s="25">
        <f t="shared" ref="E572:G572" si="264">SUM(E573)</f>
        <v>0</v>
      </c>
      <c r="F572" s="30">
        <f t="shared" si="264"/>
        <v>0</v>
      </c>
      <c r="G572" s="25">
        <f t="shared" si="264"/>
        <v>11593.89</v>
      </c>
      <c r="H572" s="24">
        <f t="shared" si="239"/>
        <v>99.985253027010231</v>
      </c>
    </row>
    <row r="573" spans="1:8" ht="51.75" x14ac:dyDescent="0.25">
      <c r="A573" s="39" t="s">
        <v>15</v>
      </c>
      <c r="B573" s="40" t="s">
        <v>403</v>
      </c>
      <c r="C573" s="41" t="s">
        <v>16</v>
      </c>
      <c r="D573" s="25">
        <v>11595.6</v>
      </c>
      <c r="E573" s="27"/>
      <c r="F573" s="31"/>
      <c r="G573" s="27">
        <v>11593.89</v>
      </c>
      <c r="H573" s="24">
        <f t="shared" si="239"/>
        <v>99.985253027010231</v>
      </c>
    </row>
    <row r="574" spans="1:8" x14ac:dyDescent="0.25">
      <c r="A574" s="12" t="s">
        <v>35</v>
      </c>
      <c r="B574" s="13" t="s">
        <v>524</v>
      </c>
      <c r="C574" s="13" t="s">
        <v>6</v>
      </c>
      <c r="D574" s="21">
        <f>SUM(D575)</f>
        <v>0</v>
      </c>
      <c r="E574" s="21">
        <f t="shared" ref="E574:G575" si="265">SUM(E575)</f>
        <v>0</v>
      </c>
      <c r="F574" s="23">
        <f t="shared" si="265"/>
        <v>5000</v>
      </c>
      <c r="G574" s="21">
        <f t="shared" si="265"/>
        <v>0</v>
      </c>
      <c r="H574" s="24">
        <v>0</v>
      </c>
    </row>
    <row r="575" spans="1:8" x14ac:dyDescent="0.25">
      <c r="A575" s="12" t="s">
        <v>526</v>
      </c>
      <c r="B575" s="13" t="s">
        <v>525</v>
      </c>
      <c r="C575" s="13" t="s">
        <v>6</v>
      </c>
      <c r="D575" s="21">
        <f>SUM(D576)</f>
        <v>0</v>
      </c>
      <c r="E575" s="21">
        <f t="shared" si="265"/>
        <v>0</v>
      </c>
      <c r="F575" s="23">
        <f t="shared" si="265"/>
        <v>5000</v>
      </c>
      <c r="G575" s="21">
        <f t="shared" si="265"/>
        <v>0</v>
      </c>
      <c r="H575" s="24">
        <v>0</v>
      </c>
    </row>
    <row r="576" spans="1:8" x14ac:dyDescent="0.25">
      <c r="A576" s="12" t="s">
        <v>263</v>
      </c>
      <c r="B576" s="13" t="s">
        <v>525</v>
      </c>
      <c r="C576" s="13" t="s">
        <v>264</v>
      </c>
      <c r="D576" s="21">
        <v>0</v>
      </c>
      <c r="E576" s="27"/>
      <c r="F576" s="31">
        <v>5000</v>
      </c>
      <c r="G576" s="27"/>
      <c r="H576" s="24">
        <v>0</v>
      </c>
    </row>
    <row r="577" spans="1:8" ht="39" x14ac:dyDescent="0.25">
      <c r="A577" s="39" t="s">
        <v>103</v>
      </c>
      <c r="B577" s="40" t="s">
        <v>404</v>
      </c>
      <c r="C577" s="41" t="s">
        <v>6</v>
      </c>
      <c r="D577" s="25">
        <f>SUM(D578)</f>
        <v>40623.9</v>
      </c>
      <c r="E577" s="25">
        <f t="shared" ref="E577:G578" si="266">SUM(E578)</f>
        <v>0</v>
      </c>
      <c r="F577" s="30">
        <f t="shared" si="266"/>
        <v>2331.3000000000002</v>
      </c>
      <c r="G577" s="25">
        <f t="shared" si="266"/>
        <v>40623.9</v>
      </c>
      <c r="H577" s="24">
        <f t="shared" si="239"/>
        <v>100</v>
      </c>
    </row>
    <row r="578" spans="1:8" x14ac:dyDescent="0.25">
      <c r="A578" s="39" t="s">
        <v>405</v>
      </c>
      <c r="B578" s="40" t="s">
        <v>406</v>
      </c>
      <c r="C578" s="41" t="s">
        <v>6</v>
      </c>
      <c r="D578" s="25">
        <f>SUM(D579)</f>
        <v>40623.9</v>
      </c>
      <c r="E578" s="25">
        <f t="shared" si="266"/>
        <v>0</v>
      </c>
      <c r="F578" s="30">
        <f t="shared" si="266"/>
        <v>2331.3000000000002</v>
      </c>
      <c r="G578" s="25">
        <f t="shared" si="266"/>
        <v>40623.9</v>
      </c>
      <c r="H578" s="24">
        <f t="shared" si="239"/>
        <v>100</v>
      </c>
    </row>
    <row r="579" spans="1:8" x14ac:dyDescent="0.25">
      <c r="A579" s="39" t="s">
        <v>263</v>
      </c>
      <c r="B579" s="40" t="s">
        <v>406</v>
      </c>
      <c r="C579" s="41" t="s">
        <v>264</v>
      </c>
      <c r="D579" s="25">
        <v>40623.9</v>
      </c>
      <c r="E579" s="27"/>
      <c r="F579" s="31">
        <v>2331.3000000000002</v>
      </c>
      <c r="G579" s="27">
        <v>40623.9</v>
      </c>
      <c r="H579" s="24">
        <f t="shared" si="239"/>
        <v>100</v>
      </c>
    </row>
    <row r="580" spans="1:8" x14ac:dyDescent="0.25">
      <c r="A580" s="39" t="s">
        <v>407</v>
      </c>
      <c r="B580" s="40" t="s">
        <v>483</v>
      </c>
      <c r="C580" s="41" t="s">
        <v>6</v>
      </c>
      <c r="D580" s="25">
        <f>SUM(D581)</f>
        <v>533</v>
      </c>
      <c r="E580" s="25">
        <f t="shared" ref="E580:F580" si="267">SUM(E581)</f>
        <v>0</v>
      </c>
      <c r="F580" s="30">
        <f t="shared" si="267"/>
        <v>0</v>
      </c>
      <c r="G580" s="25">
        <f>SUM(G581)</f>
        <v>533</v>
      </c>
      <c r="H580" s="24">
        <f t="shared" si="239"/>
        <v>100</v>
      </c>
    </row>
    <row r="581" spans="1:8" x14ac:dyDescent="0.25">
      <c r="A581" s="39" t="s">
        <v>263</v>
      </c>
      <c r="B581" s="40" t="s">
        <v>483</v>
      </c>
      <c r="C581" s="41" t="s">
        <v>264</v>
      </c>
      <c r="D581" s="25">
        <v>533</v>
      </c>
      <c r="E581" s="27"/>
      <c r="F581" s="31"/>
      <c r="G581" s="27">
        <v>533</v>
      </c>
      <c r="H581" s="24">
        <f t="shared" si="239"/>
        <v>100</v>
      </c>
    </row>
    <row r="582" spans="1:8" x14ac:dyDescent="0.25">
      <c r="A582" s="39" t="s">
        <v>408</v>
      </c>
      <c r="B582" s="40" t="s">
        <v>409</v>
      </c>
      <c r="C582" s="41" t="s">
        <v>6</v>
      </c>
      <c r="D582" s="25">
        <f>SUM(D583+D585)</f>
        <v>22771.1</v>
      </c>
      <c r="E582" s="25">
        <f t="shared" ref="E582:G582" si="268">SUM(E583+E585)</f>
        <v>0</v>
      </c>
      <c r="F582" s="30">
        <f t="shared" si="268"/>
        <v>130</v>
      </c>
      <c r="G582" s="25">
        <f t="shared" si="268"/>
        <v>22771.1</v>
      </c>
      <c r="H582" s="24">
        <f t="shared" si="239"/>
        <v>100</v>
      </c>
    </row>
    <row r="583" spans="1:8" ht="26.25" x14ac:dyDescent="0.25">
      <c r="A583" s="39" t="s">
        <v>410</v>
      </c>
      <c r="B583" s="40" t="s">
        <v>411</v>
      </c>
      <c r="C583" s="41" t="s">
        <v>6</v>
      </c>
      <c r="D583" s="25">
        <f>SUM(D584)</f>
        <v>21771.1</v>
      </c>
      <c r="E583" s="25">
        <f t="shared" ref="E583:G583" si="269">SUM(E584)</f>
        <v>0</v>
      </c>
      <c r="F583" s="30">
        <f t="shared" si="269"/>
        <v>130</v>
      </c>
      <c r="G583" s="25">
        <f t="shared" si="269"/>
        <v>21771.1</v>
      </c>
      <c r="H583" s="24">
        <f t="shared" si="239"/>
        <v>100</v>
      </c>
    </row>
    <row r="584" spans="1:8" x14ac:dyDescent="0.25">
      <c r="A584" s="39" t="s">
        <v>263</v>
      </c>
      <c r="B584" s="40" t="s">
        <v>411</v>
      </c>
      <c r="C584" s="41" t="s">
        <v>264</v>
      </c>
      <c r="D584" s="25">
        <v>21771.1</v>
      </c>
      <c r="E584" s="27"/>
      <c r="F584" s="31">
        <v>130</v>
      </c>
      <c r="G584" s="27">
        <v>21771.1</v>
      </c>
      <c r="H584" s="24">
        <f t="shared" si="239"/>
        <v>100</v>
      </c>
    </row>
    <row r="585" spans="1:8" ht="39" x14ac:dyDescent="0.25">
      <c r="A585" s="39" t="s">
        <v>412</v>
      </c>
      <c r="B585" s="40" t="s">
        <v>413</v>
      </c>
      <c r="C585" s="41" t="s">
        <v>6</v>
      </c>
      <c r="D585" s="25">
        <f>SUM(D586)</f>
        <v>1000</v>
      </c>
      <c r="E585" s="25">
        <f t="shared" ref="E585:G585" si="270">SUM(E586)</f>
        <v>0</v>
      </c>
      <c r="F585" s="30">
        <f t="shared" si="270"/>
        <v>0</v>
      </c>
      <c r="G585" s="25">
        <f t="shared" si="270"/>
        <v>1000</v>
      </c>
      <c r="H585" s="24">
        <f t="shared" si="239"/>
        <v>100</v>
      </c>
    </row>
    <row r="586" spans="1:8" x14ac:dyDescent="0.25">
      <c r="A586" s="39" t="s">
        <v>263</v>
      </c>
      <c r="B586" s="40" t="s">
        <v>413</v>
      </c>
      <c r="C586" s="41" t="s">
        <v>264</v>
      </c>
      <c r="D586" s="25">
        <v>1000</v>
      </c>
      <c r="E586" s="27"/>
      <c r="F586" s="31"/>
      <c r="G586" s="27">
        <v>1000</v>
      </c>
      <c r="H586" s="24">
        <f t="shared" si="239"/>
        <v>100</v>
      </c>
    </row>
    <row r="587" spans="1:8" x14ac:dyDescent="0.25">
      <c r="A587" s="39" t="s">
        <v>414</v>
      </c>
      <c r="B587" s="40" t="s">
        <v>415</v>
      </c>
      <c r="C587" s="41" t="s">
        <v>6</v>
      </c>
      <c r="D587" s="25">
        <v>0</v>
      </c>
      <c r="E587" s="25">
        <v>0</v>
      </c>
      <c r="F587" s="30">
        <v>0</v>
      </c>
      <c r="G587" s="25">
        <v>0</v>
      </c>
      <c r="H587" s="24">
        <v>0</v>
      </c>
    </row>
    <row r="588" spans="1:8" x14ac:dyDescent="0.25">
      <c r="A588" s="39" t="s">
        <v>29</v>
      </c>
      <c r="B588" s="40" t="s">
        <v>415</v>
      </c>
      <c r="C588" s="41" t="s">
        <v>30</v>
      </c>
      <c r="D588" s="25">
        <v>0</v>
      </c>
      <c r="E588" s="27"/>
      <c r="F588" s="31"/>
      <c r="G588" s="27">
        <v>0</v>
      </c>
      <c r="H588" s="24">
        <v>0</v>
      </c>
    </row>
    <row r="589" spans="1:8" x14ac:dyDescent="0.25">
      <c r="A589" s="39" t="s">
        <v>101</v>
      </c>
      <c r="B589" s="40" t="s">
        <v>416</v>
      </c>
      <c r="C589" s="41" t="s">
        <v>6</v>
      </c>
      <c r="D589" s="25">
        <v>2132</v>
      </c>
      <c r="E589" s="25">
        <v>2132</v>
      </c>
      <c r="F589" s="30">
        <v>2132</v>
      </c>
      <c r="G589" s="25">
        <v>2132</v>
      </c>
      <c r="H589" s="24">
        <f t="shared" ref="H589:H650" si="271">G589/D589*100</f>
        <v>100</v>
      </c>
    </row>
    <row r="590" spans="1:8" ht="39" x14ac:dyDescent="0.25">
      <c r="A590" s="39" t="s">
        <v>105</v>
      </c>
      <c r="B590" s="40" t="s">
        <v>417</v>
      </c>
      <c r="C590" s="41" t="s">
        <v>6</v>
      </c>
      <c r="D590" s="25">
        <f>SUM(D591)</f>
        <v>2132</v>
      </c>
      <c r="E590" s="25">
        <f t="shared" ref="E590:G591" si="272">SUM(E591)</f>
        <v>0</v>
      </c>
      <c r="F590" s="30">
        <f t="shared" si="272"/>
        <v>0</v>
      </c>
      <c r="G590" s="25">
        <f t="shared" si="272"/>
        <v>2132</v>
      </c>
      <c r="H590" s="24">
        <f t="shared" si="271"/>
        <v>100</v>
      </c>
    </row>
    <row r="591" spans="1:8" x14ac:dyDescent="0.25">
      <c r="A591" s="39" t="s">
        <v>418</v>
      </c>
      <c r="B591" s="40" t="s">
        <v>419</v>
      </c>
      <c r="C591" s="41" t="s">
        <v>6</v>
      </c>
      <c r="D591" s="25">
        <f>SUM(D592)</f>
        <v>2132</v>
      </c>
      <c r="E591" s="25">
        <f t="shared" si="272"/>
        <v>0</v>
      </c>
      <c r="F591" s="30">
        <f t="shared" si="272"/>
        <v>0</v>
      </c>
      <c r="G591" s="25">
        <f t="shared" si="272"/>
        <v>2132</v>
      </c>
      <c r="H591" s="24">
        <f t="shared" si="271"/>
        <v>100</v>
      </c>
    </row>
    <row r="592" spans="1:8" x14ac:dyDescent="0.25">
      <c r="A592" s="39" t="s">
        <v>263</v>
      </c>
      <c r="B592" s="40" t="s">
        <v>419</v>
      </c>
      <c r="C592" s="41" t="s">
        <v>264</v>
      </c>
      <c r="D592" s="25">
        <v>2132</v>
      </c>
      <c r="E592" s="27"/>
      <c r="F592" s="31"/>
      <c r="G592" s="25">
        <v>2132</v>
      </c>
      <c r="H592" s="24">
        <f t="shared" si="271"/>
        <v>100</v>
      </c>
    </row>
    <row r="593" spans="1:8" ht="64.5" x14ac:dyDescent="0.25">
      <c r="A593" s="16" t="s">
        <v>584</v>
      </c>
      <c r="B593" s="17" t="s">
        <v>583</v>
      </c>
      <c r="C593" s="17" t="s">
        <v>6</v>
      </c>
      <c r="D593" s="25">
        <f>SUM(D594:D595)</f>
        <v>1019.28</v>
      </c>
      <c r="E593" s="25">
        <f t="shared" ref="E593:G593" si="273">SUM(E594:E595)</f>
        <v>0</v>
      </c>
      <c r="F593" s="30">
        <f t="shared" si="273"/>
        <v>0</v>
      </c>
      <c r="G593" s="25">
        <f t="shared" si="273"/>
        <v>1019.28</v>
      </c>
      <c r="H593" s="24">
        <f t="shared" si="271"/>
        <v>100</v>
      </c>
    </row>
    <row r="594" spans="1:8" ht="51.75" x14ac:dyDescent="0.25">
      <c r="A594" s="39" t="s">
        <v>15</v>
      </c>
      <c r="B594" s="17" t="s">
        <v>583</v>
      </c>
      <c r="C594" s="41" t="s">
        <v>16</v>
      </c>
      <c r="D594" s="25">
        <v>343.08</v>
      </c>
      <c r="E594" s="27"/>
      <c r="F594" s="31"/>
      <c r="G594" s="27">
        <v>343.08</v>
      </c>
      <c r="H594" s="24">
        <f t="shared" si="271"/>
        <v>100</v>
      </c>
    </row>
    <row r="595" spans="1:8" x14ac:dyDescent="0.25">
      <c r="A595" s="39" t="s">
        <v>263</v>
      </c>
      <c r="B595" s="17" t="s">
        <v>583</v>
      </c>
      <c r="C595" s="41" t="s">
        <v>264</v>
      </c>
      <c r="D595" s="25">
        <v>676.2</v>
      </c>
      <c r="E595" s="27"/>
      <c r="F595" s="31"/>
      <c r="G595" s="27">
        <v>676.2</v>
      </c>
      <c r="H595" s="24">
        <f t="shared" si="271"/>
        <v>100</v>
      </c>
    </row>
    <row r="596" spans="1:8" ht="26.25" x14ac:dyDescent="0.25">
      <c r="A596" s="43" t="s">
        <v>420</v>
      </c>
      <c r="B596" s="44" t="s">
        <v>421</v>
      </c>
      <c r="C596" s="45" t="s">
        <v>6</v>
      </c>
      <c r="D596" s="32">
        <f>D597</f>
        <v>270</v>
      </c>
      <c r="E596" s="32">
        <v>270</v>
      </c>
      <c r="F596" s="32">
        <v>270</v>
      </c>
      <c r="G596" s="32">
        <v>270</v>
      </c>
      <c r="H596" s="24">
        <f t="shared" si="271"/>
        <v>100</v>
      </c>
    </row>
    <row r="597" spans="1:8" x14ac:dyDescent="0.25">
      <c r="A597" s="39" t="s">
        <v>35</v>
      </c>
      <c r="B597" s="40" t="s">
        <v>422</v>
      </c>
      <c r="C597" s="41" t="s">
        <v>6</v>
      </c>
      <c r="D597" s="25">
        <f>D598</f>
        <v>270</v>
      </c>
      <c r="E597" s="25">
        <f t="shared" ref="E597:G598" si="274">E598</f>
        <v>0</v>
      </c>
      <c r="F597" s="25">
        <f t="shared" si="274"/>
        <v>0</v>
      </c>
      <c r="G597" s="25">
        <f t="shared" si="274"/>
        <v>270</v>
      </c>
      <c r="H597" s="24">
        <f t="shared" si="271"/>
        <v>100</v>
      </c>
    </row>
    <row r="598" spans="1:8" x14ac:dyDescent="0.25">
      <c r="A598" s="39" t="s">
        <v>85</v>
      </c>
      <c r="B598" s="40" t="s">
        <v>423</v>
      </c>
      <c r="C598" s="41" t="s">
        <v>6</v>
      </c>
      <c r="D598" s="25">
        <f>D599</f>
        <v>270</v>
      </c>
      <c r="E598" s="25">
        <f t="shared" si="274"/>
        <v>0</v>
      </c>
      <c r="F598" s="25">
        <f t="shared" si="274"/>
        <v>0</v>
      </c>
      <c r="G598" s="25">
        <f t="shared" si="274"/>
        <v>270</v>
      </c>
      <c r="H598" s="24">
        <f t="shared" si="271"/>
        <v>100</v>
      </c>
    </row>
    <row r="599" spans="1:8" ht="26.25" x14ac:dyDescent="0.25">
      <c r="A599" s="39" t="s">
        <v>25</v>
      </c>
      <c r="B599" s="40" t="s">
        <v>423</v>
      </c>
      <c r="C599" s="41" t="s">
        <v>26</v>
      </c>
      <c r="D599" s="25">
        <v>270</v>
      </c>
      <c r="E599" s="26"/>
      <c r="F599" s="26"/>
      <c r="G599" s="27">
        <v>270</v>
      </c>
      <c r="H599" s="24">
        <f t="shared" si="271"/>
        <v>100</v>
      </c>
    </row>
    <row r="600" spans="1:8" ht="26.25" x14ac:dyDescent="0.25">
      <c r="A600" s="36" t="s">
        <v>424</v>
      </c>
      <c r="B600" s="37" t="s">
        <v>425</v>
      </c>
      <c r="C600" s="38" t="s">
        <v>6</v>
      </c>
      <c r="D600" s="24">
        <f>SUM(D601+D606+D609+D613)</f>
        <v>7285</v>
      </c>
      <c r="E600" s="24">
        <f t="shared" ref="E600:G600" si="275">SUM(E601+E606+E609+E613)</f>
        <v>0</v>
      </c>
      <c r="F600" s="24">
        <f t="shared" si="275"/>
        <v>0</v>
      </c>
      <c r="G600" s="24">
        <f t="shared" si="275"/>
        <v>7249.74</v>
      </c>
      <c r="H600" s="24">
        <f t="shared" si="271"/>
        <v>99.515991763898413</v>
      </c>
    </row>
    <row r="601" spans="1:8" x14ac:dyDescent="0.25">
      <c r="A601" s="39" t="s">
        <v>35</v>
      </c>
      <c r="B601" s="40" t="s">
        <v>426</v>
      </c>
      <c r="C601" s="41" t="s">
        <v>6</v>
      </c>
      <c r="D601" s="25">
        <f>SUM(D602+D604)</f>
        <v>515</v>
      </c>
      <c r="E601" s="25">
        <f t="shared" ref="E601:G601" si="276">SUM(E602+E604)</f>
        <v>0</v>
      </c>
      <c r="F601" s="25">
        <f t="shared" si="276"/>
        <v>0</v>
      </c>
      <c r="G601" s="25">
        <f t="shared" si="276"/>
        <v>512.41</v>
      </c>
      <c r="H601" s="24">
        <f t="shared" si="271"/>
        <v>99.497087378640771</v>
      </c>
    </row>
    <row r="602" spans="1:8" ht="51.75" x14ac:dyDescent="0.25">
      <c r="A602" s="39" t="s">
        <v>427</v>
      </c>
      <c r="B602" s="40" t="s">
        <v>428</v>
      </c>
      <c r="C602" s="41" t="s">
        <v>6</v>
      </c>
      <c r="D602" s="25">
        <f>SUM(D603)</f>
        <v>15</v>
      </c>
      <c r="E602" s="25">
        <f t="shared" ref="E602:G602" si="277">SUM(E603)</f>
        <v>0</v>
      </c>
      <c r="F602" s="25">
        <f t="shared" si="277"/>
        <v>0</v>
      </c>
      <c r="G602" s="25">
        <f t="shared" si="277"/>
        <v>12.41</v>
      </c>
      <c r="H602" s="24">
        <f t="shared" si="271"/>
        <v>82.733333333333334</v>
      </c>
    </row>
    <row r="603" spans="1:8" x14ac:dyDescent="0.25">
      <c r="A603" s="39" t="s">
        <v>29</v>
      </c>
      <c r="B603" s="40" t="s">
        <v>428</v>
      </c>
      <c r="C603" s="41" t="s">
        <v>30</v>
      </c>
      <c r="D603" s="25">
        <v>15</v>
      </c>
      <c r="E603" s="26"/>
      <c r="F603" s="26"/>
      <c r="G603" s="27">
        <v>12.41</v>
      </c>
      <c r="H603" s="24">
        <f t="shared" si="271"/>
        <v>82.733333333333334</v>
      </c>
    </row>
    <row r="604" spans="1:8" x14ac:dyDescent="0.25">
      <c r="A604" s="39" t="s">
        <v>429</v>
      </c>
      <c r="B604" s="40" t="s">
        <v>430</v>
      </c>
      <c r="C604" s="41" t="s">
        <v>6</v>
      </c>
      <c r="D604" s="25">
        <f>SUM(D605)</f>
        <v>500</v>
      </c>
      <c r="E604" s="25">
        <f t="shared" ref="E604:G604" si="278">SUM(E605)</f>
        <v>0</v>
      </c>
      <c r="F604" s="25">
        <f t="shared" si="278"/>
        <v>0</v>
      </c>
      <c r="G604" s="25">
        <f t="shared" si="278"/>
        <v>500</v>
      </c>
      <c r="H604" s="24">
        <f t="shared" si="271"/>
        <v>100</v>
      </c>
    </row>
    <row r="605" spans="1:8" x14ac:dyDescent="0.25">
      <c r="A605" s="39" t="s">
        <v>43</v>
      </c>
      <c r="B605" s="40" t="s">
        <v>430</v>
      </c>
      <c r="C605" s="41" t="s">
        <v>44</v>
      </c>
      <c r="D605" s="25">
        <v>500</v>
      </c>
      <c r="E605" s="26"/>
      <c r="F605" s="26"/>
      <c r="G605" s="27">
        <v>500</v>
      </c>
      <c r="H605" s="24">
        <f t="shared" si="271"/>
        <v>100</v>
      </c>
    </row>
    <row r="606" spans="1:8" x14ac:dyDescent="0.25">
      <c r="A606" s="39" t="s">
        <v>431</v>
      </c>
      <c r="B606" s="40" t="s">
        <v>432</v>
      </c>
      <c r="C606" s="41" t="s">
        <v>6</v>
      </c>
      <c r="D606" s="25">
        <f>SUM(D607)</f>
        <v>2600</v>
      </c>
      <c r="E606" s="25">
        <f t="shared" ref="E606:G607" si="279">SUM(E607)</f>
        <v>0</v>
      </c>
      <c r="F606" s="25">
        <f t="shared" si="279"/>
        <v>0</v>
      </c>
      <c r="G606" s="25">
        <f t="shared" si="279"/>
        <v>2577.9</v>
      </c>
      <c r="H606" s="24">
        <f t="shared" si="271"/>
        <v>99.15</v>
      </c>
    </row>
    <row r="607" spans="1:8" x14ac:dyDescent="0.25">
      <c r="A607" s="39" t="s">
        <v>433</v>
      </c>
      <c r="B607" s="40" t="s">
        <v>434</v>
      </c>
      <c r="C607" s="41" t="s">
        <v>6</v>
      </c>
      <c r="D607" s="25">
        <f>SUM(D608)</f>
        <v>2600</v>
      </c>
      <c r="E607" s="25">
        <f t="shared" si="279"/>
        <v>0</v>
      </c>
      <c r="F607" s="25">
        <f t="shared" si="279"/>
        <v>0</v>
      </c>
      <c r="G607" s="25">
        <f t="shared" si="279"/>
        <v>2577.9</v>
      </c>
      <c r="H607" s="24">
        <f t="shared" si="271"/>
        <v>99.15</v>
      </c>
    </row>
    <row r="608" spans="1:8" x14ac:dyDescent="0.25">
      <c r="A608" s="39" t="s">
        <v>43</v>
      </c>
      <c r="B608" s="40" t="s">
        <v>434</v>
      </c>
      <c r="C608" s="41" t="s">
        <v>44</v>
      </c>
      <c r="D608" s="25">
        <v>2600</v>
      </c>
      <c r="E608" s="26"/>
      <c r="F608" s="26"/>
      <c r="G608" s="27">
        <v>2577.9</v>
      </c>
      <c r="H608" s="24">
        <f t="shared" si="271"/>
        <v>99.15</v>
      </c>
    </row>
    <row r="609" spans="1:8" x14ac:dyDescent="0.25">
      <c r="A609" s="39" t="s">
        <v>435</v>
      </c>
      <c r="B609" s="40" t="s">
        <v>436</v>
      </c>
      <c r="C609" s="41" t="s">
        <v>6</v>
      </c>
      <c r="D609" s="25">
        <f>SUM(D610)</f>
        <v>20</v>
      </c>
      <c r="E609" s="25">
        <f t="shared" ref="E609:G609" si="280">SUM(E610)</f>
        <v>0</v>
      </c>
      <c r="F609" s="25">
        <f t="shared" si="280"/>
        <v>0</v>
      </c>
      <c r="G609" s="25">
        <f t="shared" si="280"/>
        <v>10</v>
      </c>
      <c r="H609" s="24">
        <f t="shared" si="271"/>
        <v>50</v>
      </c>
    </row>
    <row r="610" spans="1:8" x14ac:dyDescent="0.25">
      <c r="A610" s="39" t="s">
        <v>437</v>
      </c>
      <c r="B610" s="40" t="s">
        <v>438</v>
      </c>
      <c r="C610" s="41" t="s">
        <v>6</v>
      </c>
      <c r="D610" s="25">
        <f>SUM(D611+D612)</f>
        <v>20</v>
      </c>
      <c r="E610" s="25">
        <f t="shared" ref="E610:G610" si="281">SUM(E611+E612)</f>
        <v>0</v>
      </c>
      <c r="F610" s="25">
        <f t="shared" si="281"/>
        <v>0</v>
      </c>
      <c r="G610" s="25">
        <f t="shared" si="281"/>
        <v>10</v>
      </c>
      <c r="H610" s="24">
        <f t="shared" si="271"/>
        <v>50</v>
      </c>
    </row>
    <row r="611" spans="1:8" ht="26.25" x14ac:dyDescent="0.25">
      <c r="A611" s="39" t="s">
        <v>25</v>
      </c>
      <c r="B611" s="40" t="s">
        <v>438</v>
      </c>
      <c r="C611" s="41" t="s">
        <v>26</v>
      </c>
      <c r="D611" s="25">
        <v>0</v>
      </c>
      <c r="E611" s="26"/>
      <c r="F611" s="26"/>
      <c r="G611" s="27">
        <v>0</v>
      </c>
      <c r="H611" s="24" t="e">
        <f t="shared" si="271"/>
        <v>#DIV/0!</v>
      </c>
    </row>
    <row r="612" spans="1:8" x14ac:dyDescent="0.25">
      <c r="A612" s="39" t="s">
        <v>43</v>
      </c>
      <c r="B612" s="40" t="s">
        <v>438</v>
      </c>
      <c r="C612" s="41" t="s">
        <v>44</v>
      </c>
      <c r="D612" s="25">
        <v>20</v>
      </c>
      <c r="E612" s="26"/>
      <c r="F612" s="26"/>
      <c r="G612" s="27">
        <v>10</v>
      </c>
      <c r="H612" s="24">
        <f t="shared" si="271"/>
        <v>50</v>
      </c>
    </row>
    <row r="613" spans="1:8" x14ac:dyDescent="0.25">
      <c r="A613" s="39" t="s">
        <v>101</v>
      </c>
      <c r="B613" s="40" t="s">
        <v>439</v>
      </c>
      <c r="C613" s="41" t="s">
        <v>6</v>
      </c>
      <c r="D613" s="25">
        <f>SUM(D614+D615)</f>
        <v>4150</v>
      </c>
      <c r="E613" s="25">
        <f t="shared" ref="E613:G613" si="282">SUM(E614+E615)</f>
        <v>0</v>
      </c>
      <c r="F613" s="25">
        <f t="shared" si="282"/>
        <v>0</v>
      </c>
      <c r="G613" s="25">
        <f t="shared" si="282"/>
        <v>4149.43</v>
      </c>
      <c r="H613" s="24">
        <f t="shared" si="271"/>
        <v>99.986265060240981</v>
      </c>
    </row>
    <row r="614" spans="1:8" ht="39" x14ac:dyDescent="0.25">
      <c r="A614" s="39" t="s">
        <v>105</v>
      </c>
      <c r="B614" s="40" t="s">
        <v>440</v>
      </c>
      <c r="C614" s="41" t="s">
        <v>6</v>
      </c>
      <c r="D614" s="25">
        <f>SUM(D616)</f>
        <v>154</v>
      </c>
      <c r="E614" s="25">
        <f t="shared" ref="E614:G614" si="283">SUM(E616)</f>
        <v>0</v>
      </c>
      <c r="F614" s="25">
        <f t="shared" si="283"/>
        <v>0</v>
      </c>
      <c r="G614" s="25">
        <f t="shared" si="283"/>
        <v>153.43</v>
      </c>
      <c r="H614" s="24">
        <f t="shared" si="271"/>
        <v>99.629870129870142</v>
      </c>
    </row>
    <row r="615" spans="1:8" x14ac:dyDescent="0.25">
      <c r="A615" s="39" t="s">
        <v>107</v>
      </c>
      <c r="B615" s="40" t="s">
        <v>441</v>
      </c>
      <c r="C615" s="41" t="s">
        <v>6</v>
      </c>
      <c r="D615" s="25">
        <f>SUM(D618)</f>
        <v>3996</v>
      </c>
      <c r="E615" s="25">
        <f t="shared" ref="E615:G615" si="284">SUM(E618)</f>
        <v>0</v>
      </c>
      <c r="F615" s="25">
        <f t="shared" si="284"/>
        <v>0</v>
      </c>
      <c r="G615" s="25">
        <f t="shared" si="284"/>
        <v>3996</v>
      </c>
      <c r="H615" s="24">
        <f t="shared" si="271"/>
        <v>100</v>
      </c>
    </row>
    <row r="616" spans="1:8" ht="64.5" x14ac:dyDescent="0.25">
      <c r="A616" s="39" t="s">
        <v>442</v>
      </c>
      <c r="B616" s="40" t="s">
        <v>443</v>
      </c>
      <c r="C616" s="41" t="s">
        <v>6</v>
      </c>
      <c r="D616" s="25">
        <f>SUM(D617)</f>
        <v>154</v>
      </c>
      <c r="E616" s="25">
        <f t="shared" ref="E616:G616" si="285">SUM(E617)</f>
        <v>0</v>
      </c>
      <c r="F616" s="25">
        <f t="shared" si="285"/>
        <v>0</v>
      </c>
      <c r="G616" s="25">
        <f t="shared" si="285"/>
        <v>153.43</v>
      </c>
      <c r="H616" s="24">
        <f t="shared" si="271"/>
        <v>99.629870129870142</v>
      </c>
    </row>
    <row r="617" spans="1:8" ht="51.75" x14ac:dyDescent="0.25">
      <c r="A617" s="39" t="s">
        <v>15</v>
      </c>
      <c r="B617" s="40" t="s">
        <v>443</v>
      </c>
      <c r="C617" s="41" t="s">
        <v>16</v>
      </c>
      <c r="D617" s="25">
        <v>154</v>
      </c>
      <c r="E617" s="26"/>
      <c r="F617" s="26"/>
      <c r="G617" s="27">
        <v>153.43</v>
      </c>
      <c r="H617" s="24">
        <f t="shared" si="271"/>
        <v>99.629870129870142</v>
      </c>
    </row>
    <row r="618" spans="1:8" ht="39" x14ac:dyDescent="0.25">
      <c r="A618" s="39" t="s">
        <v>444</v>
      </c>
      <c r="B618" s="40" t="s">
        <v>445</v>
      </c>
      <c r="C618" s="41" t="s">
        <v>6</v>
      </c>
      <c r="D618" s="25">
        <f>SUM(D619)</f>
        <v>3996</v>
      </c>
      <c r="E618" s="25">
        <f t="shared" ref="E618:G618" si="286">SUM(E619)</f>
        <v>0</v>
      </c>
      <c r="F618" s="25">
        <f t="shared" si="286"/>
        <v>0</v>
      </c>
      <c r="G618" s="25">
        <f t="shared" si="286"/>
        <v>3996</v>
      </c>
      <c r="H618" s="24">
        <f t="shared" si="271"/>
        <v>100</v>
      </c>
    </row>
    <row r="619" spans="1:8" x14ac:dyDescent="0.25">
      <c r="A619" s="39" t="s">
        <v>43</v>
      </c>
      <c r="B619" s="40" t="s">
        <v>445</v>
      </c>
      <c r="C619" s="41" t="s">
        <v>44</v>
      </c>
      <c r="D619" s="25">
        <v>3996</v>
      </c>
      <c r="E619" s="26"/>
      <c r="F619" s="26"/>
      <c r="G619" s="27">
        <v>3996</v>
      </c>
      <c r="H619" s="24">
        <f t="shared" si="271"/>
        <v>100</v>
      </c>
    </row>
    <row r="620" spans="1:8" ht="26.25" x14ac:dyDescent="0.25">
      <c r="A620" s="36" t="s">
        <v>446</v>
      </c>
      <c r="B620" s="37" t="s">
        <v>447</v>
      </c>
      <c r="C620" s="38" t="s">
        <v>6</v>
      </c>
      <c r="D620" s="24">
        <f>SUM(D621)</f>
        <v>9204.18</v>
      </c>
      <c r="E620" s="24">
        <f t="shared" ref="E620:G621" si="287">SUM(E621)</f>
        <v>0</v>
      </c>
      <c r="F620" s="24">
        <f t="shared" si="287"/>
        <v>-4484.12</v>
      </c>
      <c r="G620" s="24">
        <f t="shared" si="287"/>
        <v>9204.18</v>
      </c>
      <c r="H620" s="24">
        <f t="shared" si="271"/>
        <v>100</v>
      </c>
    </row>
    <row r="621" spans="1:8" ht="26.25" x14ac:dyDescent="0.25">
      <c r="A621" s="39" t="s">
        <v>139</v>
      </c>
      <c r="B621" s="40" t="s">
        <v>448</v>
      </c>
      <c r="C621" s="41" t="s">
        <v>6</v>
      </c>
      <c r="D621" s="25">
        <f>SUM(D622)</f>
        <v>9204.18</v>
      </c>
      <c r="E621" s="25">
        <f t="shared" si="287"/>
        <v>0</v>
      </c>
      <c r="F621" s="25">
        <f t="shared" si="287"/>
        <v>-4484.12</v>
      </c>
      <c r="G621" s="25">
        <f t="shared" si="287"/>
        <v>9204.18</v>
      </c>
      <c r="H621" s="24">
        <f t="shared" si="271"/>
        <v>100</v>
      </c>
    </row>
    <row r="622" spans="1:8" x14ac:dyDescent="0.25">
      <c r="A622" s="39" t="s">
        <v>449</v>
      </c>
      <c r="B622" s="40" t="s">
        <v>450</v>
      </c>
      <c r="C622" s="41" t="s">
        <v>6</v>
      </c>
      <c r="D622" s="25">
        <f>SUM(D623+D625)</f>
        <v>9204.18</v>
      </c>
      <c r="E622" s="25">
        <f t="shared" ref="E622:G622" si="288">SUM(E623+E625)</f>
        <v>0</v>
      </c>
      <c r="F622" s="25">
        <f t="shared" si="288"/>
        <v>-4484.12</v>
      </c>
      <c r="G622" s="25">
        <f t="shared" si="288"/>
        <v>9204.18</v>
      </c>
      <c r="H622" s="24">
        <f t="shared" si="271"/>
        <v>100</v>
      </c>
    </row>
    <row r="623" spans="1:8" ht="51.75" x14ac:dyDescent="0.25">
      <c r="A623" s="39" t="s">
        <v>451</v>
      </c>
      <c r="B623" s="40" t="s">
        <v>452</v>
      </c>
      <c r="C623" s="41" t="s">
        <v>6</v>
      </c>
      <c r="D623" s="25">
        <f>SUM(D624)</f>
        <v>7680.1</v>
      </c>
      <c r="E623" s="25">
        <f t="shared" ref="E623:G623" si="289">SUM(E624)</f>
        <v>0</v>
      </c>
      <c r="F623" s="25">
        <f t="shared" si="289"/>
        <v>-4484.12</v>
      </c>
      <c r="G623" s="25">
        <f t="shared" si="289"/>
        <v>7680.1</v>
      </c>
      <c r="H623" s="24">
        <f t="shared" si="271"/>
        <v>100</v>
      </c>
    </row>
    <row r="624" spans="1:8" x14ac:dyDescent="0.25">
      <c r="A624" s="39" t="s">
        <v>29</v>
      </c>
      <c r="B624" s="40" t="s">
        <v>452</v>
      </c>
      <c r="C624" s="41" t="s">
        <v>30</v>
      </c>
      <c r="D624" s="25">
        <v>7680.1</v>
      </c>
      <c r="E624" s="26"/>
      <c r="F624" s="26">
        <v>-4484.12</v>
      </c>
      <c r="G624" s="27">
        <v>7680.1</v>
      </c>
      <c r="H624" s="24">
        <f t="shared" si="271"/>
        <v>100</v>
      </c>
    </row>
    <row r="625" spans="1:8" ht="26.25" x14ac:dyDescent="0.25">
      <c r="A625" s="39" t="s">
        <v>453</v>
      </c>
      <c r="B625" s="40" t="s">
        <v>454</v>
      </c>
      <c r="C625" s="41" t="s">
        <v>6</v>
      </c>
      <c r="D625" s="25">
        <f>SUM(D626+D628)</f>
        <v>1524.0800000000002</v>
      </c>
      <c r="E625" s="25">
        <f t="shared" ref="E625:G625" si="290">SUM(E626+E628)</f>
        <v>0</v>
      </c>
      <c r="F625" s="25">
        <f t="shared" si="290"/>
        <v>0</v>
      </c>
      <c r="G625" s="25">
        <f t="shared" si="290"/>
        <v>1524.0800000000002</v>
      </c>
      <c r="H625" s="24">
        <f t="shared" si="271"/>
        <v>100</v>
      </c>
    </row>
    <row r="626" spans="1:8" ht="39" x14ac:dyDescent="0.25">
      <c r="A626" s="39" t="s">
        <v>455</v>
      </c>
      <c r="B626" s="40" t="s">
        <v>456</v>
      </c>
      <c r="C626" s="41" t="s">
        <v>6</v>
      </c>
      <c r="D626" s="25">
        <f>SUM(D627)</f>
        <v>1096.4000000000001</v>
      </c>
      <c r="E626" s="25">
        <f t="shared" ref="E626:G626" si="291">SUM(E627)</f>
        <v>0</v>
      </c>
      <c r="F626" s="25">
        <f t="shared" si="291"/>
        <v>0</v>
      </c>
      <c r="G626" s="25">
        <f t="shared" si="291"/>
        <v>1096.4000000000001</v>
      </c>
      <c r="H626" s="24">
        <f t="shared" si="271"/>
        <v>100</v>
      </c>
    </row>
    <row r="627" spans="1:8" x14ac:dyDescent="0.25">
      <c r="A627" s="39" t="s">
        <v>29</v>
      </c>
      <c r="B627" s="40" t="s">
        <v>456</v>
      </c>
      <c r="C627" s="41" t="s">
        <v>30</v>
      </c>
      <c r="D627" s="25">
        <v>1096.4000000000001</v>
      </c>
      <c r="E627" s="26"/>
      <c r="F627" s="26"/>
      <c r="G627" s="27">
        <v>1096.4000000000001</v>
      </c>
      <c r="H627" s="24">
        <f t="shared" si="271"/>
        <v>100</v>
      </c>
    </row>
    <row r="628" spans="1:8" ht="39" x14ac:dyDescent="0.25">
      <c r="A628" s="39" t="s">
        <v>457</v>
      </c>
      <c r="B628" s="40" t="s">
        <v>458</v>
      </c>
      <c r="C628" s="41" t="s">
        <v>6</v>
      </c>
      <c r="D628" s="25">
        <f>SUM(D629)</f>
        <v>427.68</v>
      </c>
      <c r="E628" s="25">
        <f t="shared" ref="E628:G628" si="292">SUM(E629)</f>
        <v>0</v>
      </c>
      <c r="F628" s="25">
        <f t="shared" si="292"/>
        <v>0</v>
      </c>
      <c r="G628" s="25">
        <f t="shared" si="292"/>
        <v>427.68</v>
      </c>
      <c r="H628" s="24">
        <f t="shared" si="271"/>
        <v>100</v>
      </c>
    </row>
    <row r="629" spans="1:8" x14ac:dyDescent="0.25">
      <c r="A629" s="39" t="s">
        <v>29</v>
      </c>
      <c r="B629" s="40" t="s">
        <v>458</v>
      </c>
      <c r="C629" s="41" t="s">
        <v>30</v>
      </c>
      <c r="D629" s="25">
        <v>427.68</v>
      </c>
      <c r="E629" s="26"/>
      <c r="F629" s="26"/>
      <c r="G629" s="27">
        <v>427.68</v>
      </c>
      <c r="H629" s="24">
        <f t="shared" si="271"/>
        <v>100</v>
      </c>
    </row>
    <row r="630" spans="1:8" ht="26.25" x14ac:dyDescent="0.25">
      <c r="A630" s="36" t="s">
        <v>459</v>
      </c>
      <c r="B630" s="37" t="s">
        <v>460</v>
      </c>
      <c r="C630" s="38" t="s">
        <v>6</v>
      </c>
      <c r="D630" s="24">
        <f>SUM(D631)</f>
        <v>0</v>
      </c>
      <c r="E630" s="24">
        <f t="shared" ref="E630:G633" si="293">SUM(E631)</f>
        <v>0</v>
      </c>
      <c r="F630" s="24">
        <f t="shared" si="293"/>
        <v>0</v>
      </c>
      <c r="G630" s="24">
        <f t="shared" si="293"/>
        <v>0</v>
      </c>
      <c r="H630" s="24">
        <v>0</v>
      </c>
    </row>
    <row r="631" spans="1:8" ht="26.25" x14ac:dyDescent="0.25">
      <c r="A631" s="39" t="s">
        <v>139</v>
      </c>
      <c r="B631" s="40" t="s">
        <v>461</v>
      </c>
      <c r="C631" s="41" t="s">
        <v>6</v>
      </c>
      <c r="D631" s="25">
        <f>SUM(D632)</f>
        <v>0</v>
      </c>
      <c r="E631" s="25">
        <f t="shared" si="293"/>
        <v>0</v>
      </c>
      <c r="F631" s="25">
        <f t="shared" si="293"/>
        <v>0</v>
      </c>
      <c r="G631" s="25">
        <f t="shared" si="293"/>
        <v>0</v>
      </c>
      <c r="H631" s="24">
        <v>0</v>
      </c>
    </row>
    <row r="632" spans="1:8" x14ac:dyDescent="0.25">
      <c r="A632" s="39" t="s">
        <v>462</v>
      </c>
      <c r="B632" s="40" t="s">
        <v>463</v>
      </c>
      <c r="C632" s="41" t="s">
        <v>6</v>
      </c>
      <c r="D632" s="25">
        <f>SUM(D633)</f>
        <v>0</v>
      </c>
      <c r="E632" s="25">
        <f t="shared" si="293"/>
        <v>0</v>
      </c>
      <c r="F632" s="25">
        <f t="shared" si="293"/>
        <v>0</v>
      </c>
      <c r="G632" s="25">
        <f t="shared" si="293"/>
        <v>0</v>
      </c>
      <c r="H632" s="24">
        <v>0</v>
      </c>
    </row>
    <row r="633" spans="1:8" x14ac:dyDescent="0.25">
      <c r="A633" s="39" t="s">
        <v>464</v>
      </c>
      <c r="B633" s="40" t="s">
        <v>465</v>
      </c>
      <c r="C633" s="41" t="s">
        <v>6</v>
      </c>
      <c r="D633" s="25">
        <f>SUM(D634)</f>
        <v>0</v>
      </c>
      <c r="E633" s="25">
        <f t="shared" si="293"/>
        <v>0</v>
      </c>
      <c r="F633" s="25">
        <f t="shared" si="293"/>
        <v>0</v>
      </c>
      <c r="G633" s="25">
        <f t="shared" si="293"/>
        <v>0</v>
      </c>
      <c r="H633" s="24">
        <v>0</v>
      </c>
    </row>
    <row r="634" spans="1:8" ht="26.25" x14ac:dyDescent="0.25">
      <c r="A634" s="39" t="s">
        <v>135</v>
      </c>
      <c r="B634" s="40" t="s">
        <v>465</v>
      </c>
      <c r="C634" s="41" t="s">
        <v>136</v>
      </c>
      <c r="D634" s="25">
        <v>0</v>
      </c>
      <c r="E634" s="26"/>
      <c r="F634" s="26"/>
      <c r="G634" s="27">
        <v>0</v>
      </c>
      <c r="H634" s="24">
        <v>0</v>
      </c>
    </row>
    <row r="635" spans="1:8" ht="39" x14ac:dyDescent="0.25">
      <c r="A635" s="36" t="s">
        <v>466</v>
      </c>
      <c r="B635" s="37" t="s">
        <v>467</v>
      </c>
      <c r="C635" s="38" t="s">
        <v>6</v>
      </c>
      <c r="D635" s="24">
        <f>D636</f>
        <v>10</v>
      </c>
      <c r="E635" s="24">
        <f t="shared" ref="E635:G635" si="294">E636</f>
        <v>0</v>
      </c>
      <c r="F635" s="24">
        <f t="shared" si="294"/>
        <v>0</v>
      </c>
      <c r="G635" s="24">
        <f t="shared" si="294"/>
        <v>9.4</v>
      </c>
      <c r="H635" s="24">
        <f t="shared" si="271"/>
        <v>94</v>
      </c>
    </row>
    <row r="636" spans="1:8" x14ac:dyDescent="0.25">
      <c r="A636" s="39" t="s">
        <v>35</v>
      </c>
      <c r="B636" s="40" t="s">
        <v>468</v>
      </c>
      <c r="C636" s="41" t="s">
        <v>6</v>
      </c>
      <c r="D636" s="25">
        <f>D637</f>
        <v>10</v>
      </c>
      <c r="E636" s="25">
        <f t="shared" ref="E636:G637" si="295">E637</f>
        <v>0</v>
      </c>
      <c r="F636" s="25">
        <f t="shared" si="295"/>
        <v>0</v>
      </c>
      <c r="G636" s="25">
        <f t="shared" si="295"/>
        <v>9.4</v>
      </c>
      <c r="H636" s="24">
        <f t="shared" si="271"/>
        <v>94</v>
      </c>
    </row>
    <row r="637" spans="1:8" x14ac:dyDescent="0.25">
      <c r="A637" s="39" t="s">
        <v>85</v>
      </c>
      <c r="B637" s="40" t="s">
        <v>469</v>
      </c>
      <c r="C637" s="41" t="s">
        <v>6</v>
      </c>
      <c r="D637" s="25">
        <f>D638</f>
        <v>10</v>
      </c>
      <c r="E637" s="25">
        <f t="shared" si="295"/>
        <v>0</v>
      </c>
      <c r="F637" s="25">
        <f t="shared" si="295"/>
        <v>0</v>
      </c>
      <c r="G637" s="25">
        <f t="shared" si="295"/>
        <v>9.4</v>
      </c>
      <c r="H637" s="24">
        <f t="shared" si="271"/>
        <v>94</v>
      </c>
    </row>
    <row r="638" spans="1:8" ht="26.25" x14ac:dyDescent="0.25">
      <c r="A638" s="39" t="s">
        <v>25</v>
      </c>
      <c r="B638" s="40" t="s">
        <v>469</v>
      </c>
      <c r="C638" s="41" t="s">
        <v>26</v>
      </c>
      <c r="D638" s="25">
        <v>10</v>
      </c>
      <c r="E638" s="26"/>
      <c r="F638" s="26"/>
      <c r="G638" s="27">
        <v>9.4</v>
      </c>
      <c r="H638" s="24">
        <f t="shared" si="271"/>
        <v>94</v>
      </c>
    </row>
    <row r="639" spans="1:8" x14ac:dyDescent="0.25">
      <c r="A639" s="36" t="s">
        <v>470</v>
      </c>
      <c r="B639" s="37" t="s">
        <v>471</v>
      </c>
      <c r="C639" s="38" t="s">
        <v>6</v>
      </c>
      <c r="D639" s="24">
        <f>SUM(D640+D653+D650)</f>
        <v>2730.22</v>
      </c>
      <c r="E639" s="24" t="e">
        <f>SUM(E640+E653+E650)</f>
        <v>#REF!</v>
      </c>
      <c r="F639" s="24" t="e">
        <f>SUM(F640+F653+F650)</f>
        <v>#REF!</v>
      </c>
      <c r="G639" s="24">
        <f>SUM(G640+G653+G650)</f>
        <v>1640.37</v>
      </c>
      <c r="H639" s="24">
        <f t="shared" si="271"/>
        <v>60.081971416222871</v>
      </c>
    </row>
    <row r="640" spans="1:8" ht="26.25" x14ac:dyDescent="0.25">
      <c r="A640" s="39" t="s">
        <v>355</v>
      </c>
      <c r="B640" s="40" t="s">
        <v>472</v>
      </c>
      <c r="C640" s="41" t="s">
        <v>6</v>
      </c>
      <c r="D640" s="25">
        <f>SUM(D641+D646+D648+D644)</f>
        <v>1609.4499999999998</v>
      </c>
      <c r="E640" s="25" t="e">
        <f>SUM(E641+E646+E648+E644+#REF!)</f>
        <v>#REF!</v>
      </c>
      <c r="F640" s="25" t="e">
        <f>SUM(F641+F646+F648+F644+#REF!)</f>
        <v>#REF!</v>
      </c>
      <c r="G640" s="25">
        <f>SUM(G641+G646+G648+G644)</f>
        <v>1609.4499999999998</v>
      </c>
      <c r="H640" s="24">
        <f t="shared" si="271"/>
        <v>100</v>
      </c>
    </row>
    <row r="641" spans="1:8" ht="26.25" x14ac:dyDescent="0.25">
      <c r="A641" s="39" t="s">
        <v>473</v>
      </c>
      <c r="B641" s="40" t="s">
        <v>474</v>
      </c>
      <c r="C641" s="41" t="s">
        <v>6</v>
      </c>
      <c r="D641" s="25">
        <f>SUM(D642:D643)</f>
        <v>67.039999999999992</v>
      </c>
      <c r="E641" s="25">
        <f t="shared" ref="E641:G641" si="296">SUM(E642:E643)</f>
        <v>0</v>
      </c>
      <c r="F641" s="25">
        <f t="shared" si="296"/>
        <v>0</v>
      </c>
      <c r="G641" s="25">
        <f t="shared" si="296"/>
        <v>67.039999999999992</v>
      </c>
      <c r="H641" s="24">
        <f t="shared" si="271"/>
        <v>100</v>
      </c>
    </row>
    <row r="642" spans="1:8" ht="51.75" x14ac:dyDescent="0.25">
      <c r="A642" s="39" t="s">
        <v>15</v>
      </c>
      <c r="B642" s="40" t="s">
        <v>474</v>
      </c>
      <c r="C642" s="41" t="s">
        <v>16</v>
      </c>
      <c r="D642" s="25">
        <v>43.26</v>
      </c>
      <c r="E642" s="26"/>
      <c r="F642" s="26"/>
      <c r="G642" s="27">
        <v>43.26</v>
      </c>
      <c r="H642" s="24">
        <f t="shared" si="271"/>
        <v>100</v>
      </c>
    </row>
    <row r="643" spans="1:8" ht="26.25" x14ac:dyDescent="0.25">
      <c r="A643" s="39" t="s">
        <v>25</v>
      </c>
      <c r="B643" s="40" t="s">
        <v>474</v>
      </c>
      <c r="C643" s="41" t="s">
        <v>26</v>
      </c>
      <c r="D643" s="25">
        <v>23.78</v>
      </c>
      <c r="E643" s="26"/>
      <c r="F643" s="26"/>
      <c r="G643" s="27">
        <v>23.78</v>
      </c>
      <c r="H643" s="24">
        <f t="shared" si="271"/>
        <v>100</v>
      </c>
    </row>
    <row r="644" spans="1:8" x14ac:dyDescent="0.25">
      <c r="A644" s="12" t="s">
        <v>405</v>
      </c>
      <c r="B644" s="18" t="s">
        <v>595</v>
      </c>
      <c r="C644" s="18" t="s">
        <v>6</v>
      </c>
      <c r="D644" s="22">
        <f>SUM(D645)</f>
        <v>104.8</v>
      </c>
      <c r="E644" s="22">
        <f t="shared" ref="E644:G644" si="297">SUM(E645)</f>
        <v>0</v>
      </c>
      <c r="F644" s="22">
        <f t="shared" si="297"/>
        <v>0</v>
      </c>
      <c r="G644" s="22">
        <f t="shared" si="297"/>
        <v>104.8</v>
      </c>
      <c r="H644" s="24">
        <f t="shared" si="271"/>
        <v>100</v>
      </c>
    </row>
    <row r="645" spans="1:8" ht="51.75" x14ac:dyDescent="0.25">
      <c r="A645" s="12" t="s">
        <v>15</v>
      </c>
      <c r="B645" s="18" t="s">
        <v>595</v>
      </c>
      <c r="C645" s="18" t="s">
        <v>16</v>
      </c>
      <c r="D645" s="22">
        <v>104.8</v>
      </c>
      <c r="E645" s="26"/>
      <c r="F645" s="26"/>
      <c r="G645" s="27">
        <v>104.8</v>
      </c>
      <c r="H645" s="24">
        <f t="shared" si="271"/>
        <v>100</v>
      </c>
    </row>
    <row r="646" spans="1:8" ht="26.25" x14ac:dyDescent="0.25">
      <c r="A646" s="39" t="s">
        <v>31</v>
      </c>
      <c r="B646" s="40" t="s">
        <v>475</v>
      </c>
      <c r="C646" s="41" t="s">
        <v>6</v>
      </c>
      <c r="D646" s="25">
        <f>SUM(D647)</f>
        <v>1348.51</v>
      </c>
      <c r="E646" s="25">
        <f t="shared" ref="E646:G646" si="298">SUM(E647)</f>
        <v>0</v>
      </c>
      <c r="F646" s="25">
        <f t="shared" si="298"/>
        <v>0</v>
      </c>
      <c r="G646" s="25">
        <f t="shared" si="298"/>
        <v>1348.51</v>
      </c>
      <c r="H646" s="24">
        <f t="shared" si="271"/>
        <v>100</v>
      </c>
    </row>
    <row r="647" spans="1:8" ht="51.75" x14ac:dyDescent="0.25">
      <c r="A647" s="39" t="s">
        <v>15</v>
      </c>
      <c r="B647" s="40" t="s">
        <v>475</v>
      </c>
      <c r="C647" s="41" t="s">
        <v>16</v>
      </c>
      <c r="D647" s="25">
        <v>1348.51</v>
      </c>
      <c r="E647" s="26"/>
      <c r="F647" s="26"/>
      <c r="G647" s="27">
        <v>1348.51</v>
      </c>
      <c r="H647" s="24">
        <f t="shared" si="271"/>
        <v>100</v>
      </c>
    </row>
    <row r="648" spans="1:8" x14ac:dyDescent="0.25">
      <c r="A648" s="39" t="s">
        <v>476</v>
      </c>
      <c r="B648" s="40" t="s">
        <v>477</v>
      </c>
      <c r="C648" s="41" t="s">
        <v>6</v>
      </c>
      <c r="D648" s="25">
        <f>SUM(D649)</f>
        <v>89.1</v>
      </c>
      <c r="E648" s="25">
        <f t="shared" ref="E648:G648" si="299">SUM(E649)</f>
        <v>0</v>
      </c>
      <c r="F648" s="25">
        <f t="shared" si="299"/>
        <v>0</v>
      </c>
      <c r="G648" s="25">
        <f t="shared" si="299"/>
        <v>89.1</v>
      </c>
      <c r="H648" s="24">
        <f t="shared" si="271"/>
        <v>100</v>
      </c>
    </row>
    <row r="649" spans="1:8" ht="51.75" x14ac:dyDescent="0.25">
      <c r="A649" s="39" t="s">
        <v>15</v>
      </c>
      <c r="B649" s="40" t="s">
        <v>477</v>
      </c>
      <c r="C649" s="41" t="s">
        <v>16</v>
      </c>
      <c r="D649" s="25">
        <v>89.1</v>
      </c>
      <c r="E649" s="26"/>
      <c r="F649" s="26"/>
      <c r="G649" s="27">
        <v>89.1</v>
      </c>
      <c r="H649" s="24">
        <f t="shared" si="271"/>
        <v>100</v>
      </c>
    </row>
    <row r="650" spans="1:8" x14ac:dyDescent="0.25">
      <c r="A650" s="12" t="s">
        <v>232</v>
      </c>
      <c r="B650" s="13" t="s">
        <v>564</v>
      </c>
      <c r="C650" s="13" t="s">
        <v>6</v>
      </c>
      <c r="D650" s="21">
        <f>SUM(D651)</f>
        <v>30.92</v>
      </c>
      <c r="E650" s="21">
        <f t="shared" ref="E650:G651" si="300">SUM(E651)</f>
        <v>0</v>
      </c>
      <c r="F650" s="21">
        <f t="shared" si="300"/>
        <v>0</v>
      </c>
      <c r="G650" s="21">
        <f>SUM(G651)</f>
        <v>30.92</v>
      </c>
      <c r="H650" s="24">
        <f t="shared" si="271"/>
        <v>100</v>
      </c>
    </row>
    <row r="651" spans="1:8" ht="26.25" x14ac:dyDescent="0.25">
      <c r="A651" s="12" t="s">
        <v>552</v>
      </c>
      <c r="B651" s="13" t="s">
        <v>565</v>
      </c>
      <c r="C651" s="13" t="s">
        <v>6</v>
      </c>
      <c r="D651" s="21">
        <f>SUM(D652)</f>
        <v>30.92</v>
      </c>
      <c r="E651" s="21">
        <f t="shared" si="300"/>
        <v>0</v>
      </c>
      <c r="F651" s="21">
        <f t="shared" si="300"/>
        <v>0</v>
      </c>
      <c r="G651" s="21">
        <f t="shared" si="300"/>
        <v>30.92</v>
      </c>
      <c r="H651" s="24">
        <f t="shared" ref="H651:H657" si="301">G651/D651*100</f>
        <v>100</v>
      </c>
    </row>
    <row r="652" spans="1:8" x14ac:dyDescent="0.25">
      <c r="A652" s="12" t="s">
        <v>29</v>
      </c>
      <c r="B652" s="13" t="s">
        <v>565</v>
      </c>
      <c r="C652" s="13" t="s">
        <v>30</v>
      </c>
      <c r="D652" s="21">
        <v>30.92</v>
      </c>
      <c r="E652" s="26"/>
      <c r="F652" s="26"/>
      <c r="G652" s="27">
        <v>30.92</v>
      </c>
      <c r="H652" s="24">
        <f t="shared" si="301"/>
        <v>100</v>
      </c>
    </row>
    <row r="653" spans="1:8" x14ac:dyDescent="0.25">
      <c r="A653" s="39" t="s">
        <v>35</v>
      </c>
      <c r="B653" s="40" t="s">
        <v>478</v>
      </c>
      <c r="C653" s="41" t="s">
        <v>6</v>
      </c>
      <c r="D653" s="25">
        <f>SUM(D654+D656)</f>
        <v>1089.8499999999999</v>
      </c>
      <c r="E653" s="25">
        <f t="shared" ref="E653:G653" si="302">SUM(E654+E656)</f>
        <v>0</v>
      </c>
      <c r="F653" s="25">
        <f t="shared" si="302"/>
        <v>11944.49</v>
      </c>
      <c r="G653" s="25">
        <f t="shared" si="302"/>
        <v>0</v>
      </c>
      <c r="H653" s="24">
        <f t="shared" si="301"/>
        <v>0</v>
      </c>
    </row>
    <row r="654" spans="1:8" x14ac:dyDescent="0.25">
      <c r="A654" s="39" t="s">
        <v>479</v>
      </c>
      <c r="B654" s="40" t="s">
        <v>480</v>
      </c>
      <c r="C654" s="41" t="s">
        <v>6</v>
      </c>
      <c r="D654" s="25">
        <f>SUM(D655)</f>
        <v>0</v>
      </c>
      <c r="E654" s="25">
        <f t="shared" ref="E654:G654" si="303">SUM(E655)</f>
        <v>0</v>
      </c>
      <c r="F654" s="25">
        <f t="shared" si="303"/>
        <v>0</v>
      </c>
      <c r="G654" s="25">
        <f t="shared" si="303"/>
        <v>0</v>
      </c>
      <c r="H654" s="24">
        <v>0</v>
      </c>
    </row>
    <row r="655" spans="1:8" ht="26.25" x14ac:dyDescent="0.25">
      <c r="A655" s="39" t="s">
        <v>25</v>
      </c>
      <c r="B655" s="40" t="s">
        <v>480</v>
      </c>
      <c r="C655" s="41" t="s">
        <v>26</v>
      </c>
      <c r="D655" s="25">
        <v>0</v>
      </c>
      <c r="E655" s="26"/>
      <c r="F655" s="26"/>
      <c r="G655" s="27">
        <v>0</v>
      </c>
      <c r="H655" s="24">
        <v>0</v>
      </c>
    </row>
    <row r="656" spans="1:8" x14ac:dyDescent="0.25">
      <c r="A656" s="12" t="s">
        <v>523</v>
      </c>
      <c r="B656" s="13" t="s">
        <v>522</v>
      </c>
      <c r="C656" s="13" t="s">
        <v>6</v>
      </c>
      <c r="D656" s="21">
        <f>SUM(D657)</f>
        <v>1089.8499999999999</v>
      </c>
      <c r="E656" s="21">
        <f t="shared" ref="E656:G656" si="304">SUM(E657)</f>
        <v>0</v>
      </c>
      <c r="F656" s="21">
        <f t="shared" si="304"/>
        <v>11944.49</v>
      </c>
      <c r="G656" s="21">
        <f t="shared" si="304"/>
        <v>0</v>
      </c>
      <c r="H656" s="24">
        <f t="shared" si="301"/>
        <v>0</v>
      </c>
    </row>
    <row r="657" spans="1:8" x14ac:dyDescent="0.25">
      <c r="A657" s="12" t="s">
        <v>29</v>
      </c>
      <c r="B657" s="13" t="s">
        <v>522</v>
      </c>
      <c r="C657" s="13" t="s">
        <v>30</v>
      </c>
      <c r="D657" s="21">
        <v>1089.8499999999999</v>
      </c>
      <c r="E657" s="26"/>
      <c r="F657" s="26">
        <v>11944.49</v>
      </c>
      <c r="G657" s="27">
        <v>0</v>
      </c>
      <c r="H657" s="24">
        <f t="shared" si="301"/>
        <v>0</v>
      </c>
    </row>
  </sheetData>
  <autoFilter ref="A9:D657"/>
  <mergeCells count="6">
    <mergeCell ref="A1:H1"/>
    <mergeCell ref="A2:H2"/>
    <mergeCell ref="A3:H3"/>
    <mergeCell ref="A6:H6"/>
    <mergeCell ref="A4:D4"/>
    <mergeCell ref="A5:H5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norkinamv</dc:creator>
  <cp:lastModifiedBy>user2</cp:lastModifiedBy>
  <cp:lastPrinted>2026-04-01T07:53:31Z</cp:lastPrinted>
  <dcterms:created xsi:type="dcterms:W3CDTF">2024-11-15T05:49:46Z</dcterms:created>
  <dcterms:modified xsi:type="dcterms:W3CDTF">2026-04-01T07:53:44Z</dcterms:modified>
</cp:coreProperties>
</file>